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10" firstSheet="1" activeTab="1"/>
  </bookViews>
  <sheets>
    <sheet name="Dane do wariantu prównawczego" sheetId="1" state="hidden" r:id="rId1"/>
    <sheet name="RZIS 2020" sheetId="2" r:id="rId2"/>
    <sheet name="Arkusz1" sheetId="3" state="hidden" r:id="rId3"/>
    <sheet name="Wariant porównawczy" sheetId="4" state="hidden" r:id="rId4"/>
    <sheet name="Arkusz2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fn.SEC" hidden="1">#NAME?</definedName>
    <definedName name="_xlnm.Print_Area" localSheetId="1">'RZIS 2020'!$A$1:$Y$53</definedName>
    <definedName name="_xlnm.Print_Area" localSheetId="3">'Wariant porównawczy'!$A$1:$Y$53</definedName>
    <definedName name="Tabela_opisy">#REF!</definedName>
    <definedName name="Tabela_opisy2">#REF!</definedName>
    <definedName name="_xlnm.Print_Titles" localSheetId="1">'RZIS 2020'!$1:$5</definedName>
    <definedName name="_xlnm.Print_Titles" localSheetId="3">'Wariant porównawczy'!$1:$5</definedName>
  </definedNames>
  <calcPr fullCalcOnLoad="1"/>
</workbook>
</file>

<file path=xl/sharedStrings.xml><?xml version="1.0" encoding="utf-8"?>
<sst xmlns="http://schemas.openxmlformats.org/spreadsheetml/2006/main" count="334" uniqueCount="133">
  <si>
    <t>Nazwa i adres jednostki</t>
  </si>
  <si>
    <t>PUNKT</t>
  </si>
  <si>
    <t>SALDO_P</t>
  </si>
  <si>
    <t>SALDO_K</t>
  </si>
  <si>
    <t>SALDO_BP</t>
  </si>
  <si>
    <t>DATA_BZ</t>
  </si>
  <si>
    <t>--------</t>
  </si>
  <si>
    <t>11------</t>
  </si>
  <si>
    <t>1100----</t>
  </si>
  <si>
    <t>1101----</t>
  </si>
  <si>
    <t>1102----</t>
  </si>
  <si>
    <t>1103----</t>
  </si>
  <si>
    <t>1104----</t>
  </si>
  <si>
    <t>12------</t>
  </si>
  <si>
    <t>1201----</t>
  </si>
  <si>
    <t>1202----</t>
  </si>
  <si>
    <t>1203----</t>
  </si>
  <si>
    <t>1204----</t>
  </si>
  <si>
    <t>120401--</t>
  </si>
  <si>
    <t>1205----</t>
  </si>
  <si>
    <t>1206----</t>
  </si>
  <si>
    <t>1207----</t>
  </si>
  <si>
    <t>1208----</t>
  </si>
  <si>
    <t>13------</t>
  </si>
  <si>
    <t>14------</t>
  </si>
  <si>
    <t>1401----</t>
  </si>
  <si>
    <t>1402----</t>
  </si>
  <si>
    <t>1403----</t>
  </si>
  <si>
    <t>15------</t>
  </si>
  <si>
    <t>1501----</t>
  </si>
  <si>
    <t>1502----</t>
  </si>
  <si>
    <t>1503----</t>
  </si>
  <si>
    <t>16------</t>
  </si>
  <si>
    <t>17------</t>
  </si>
  <si>
    <t>1701----</t>
  </si>
  <si>
    <t>170100--</t>
  </si>
  <si>
    <t>1702----</t>
  </si>
  <si>
    <t>170200--</t>
  </si>
  <si>
    <t>1703----</t>
  </si>
  <si>
    <t>1704----</t>
  </si>
  <si>
    <t>1705----</t>
  </si>
  <si>
    <t>18------</t>
  </si>
  <si>
    <t>1801----</t>
  </si>
  <si>
    <t>180100--</t>
  </si>
  <si>
    <t>1802----</t>
  </si>
  <si>
    <t>1803----</t>
  </si>
  <si>
    <t>1804----</t>
  </si>
  <si>
    <t>19------</t>
  </si>
  <si>
    <t>20------</t>
  </si>
  <si>
    <t>2001----</t>
  </si>
  <si>
    <t>2002----</t>
  </si>
  <si>
    <t>21------</t>
  </si>
  <si>
    <t>22------</t>
  </si>
  <si>
    <t>23------</t>
  </si>
  <si>
    <t>24------</t>
  </si>
  <si>
    <t>Treść</t>
  </si>
  <si>
    <t xml:space="preserve">A. PRZYCHODY NETTO ZE SPRZEDAŻY I ZRÓWNANE Z NIMI, W TYM: </t>
  </si>
  <si>
    <t xml:space="preserve">- od jednostek powiązanych  </t>
  </si>
  <si>
    <t xml:space="preserve">I. PRZYCHODY NETTO ZE SPRZEDAŻY PRODUKTÓW  </t>
  </si>
  <si>
    <t xml:space="preserve">II. ZMIANA STANU PRODUKTÓW (ZWIĘKSZENIE -  WARTOŚĆ DODATNIA, ZMNIEJSZENIE - WARTOŚĆ UJEMNA) </t>
  </si>
  <si>
    <t xml:space="preserve">III. KOSZT WYTWORZENIA PRODUKTÓW NA WŁASNE POTRZEBY JEDNOSTKI </t>
  </si>
  <si>
    <t xml:space="preserve">B. KOSZTY DZIAŁALNOŚCI OPERACYJNEJ  </t>
  </si>
  <si>
    <t xml:space="preserve">I. AMORTYZACJA  </t>
  </si>
  <si>
    <t xml:space="preserve">II. ZUŻYCIE MATERIAŁÓW I ENERGII  </t>
  </si>
  <si>
    <t xml:space="preserve">III. USŁUGI OBCE  </t>
  </si>
  <si>
    <t xml:space="preserve">- podatek akcyzowy  </t>
  </si>
  <si>
    <t xml:space="preserve">V. WYNAGRODZENIA  </t>
  </si>
  <si>
    <t xml:space="preserve">VI. UBEZPIECZENIA SPOŁECZNE I INNE ŚWIADCZENIA  </t>
  </si>
  <si>
    <t xml:space="preserve">VII. POZOSTAŁE KOSZTY RODZAJOWE  </t>
  </si>
  <si>
    <t xml:space="preserve">VIII. WARTOŚĆ SPRZEDANYCH TOWARÓW I MATERIAŁÓW  </t>
  </si>
  <si>
    <t xml:space="preserve">C. ZYSK (STRATA) ZE SPRZEDAŻY (A-B)  </t>
  </si>
  <si>
    <t xml:space="preserve">D. POZOSTAŁE PRZYCHODY OPERACYJNE  </t>
  </si>
  <si>
    <t xml:space="preserve">I. ZYSK ZE ZBYCIA NIEFINANSOWYCH AKTYWÓW TRWAŁYCH  </t>
  </si>
  <si>
    <t xml:space="preserve">II. DOTACJE  </t>
  </si>
  <si>
    <t xml:space="preserve">III. INNE PRZYCHODY OPERACYJNE  </t>
  </si>
  <si>
    <t xml:space="preserve">E. POZOSTAŁE KOSZTY OPERACYJNE  </t>
  </si>
  <si>
    <t xml:space="preserve">I. STRATA ZE ZBYCIA NIEFINANSOWYCH AKTYWÓW TRWAŁYCH </t>
  </si>
  <si>
    <t xml:space="preserve">II. AKTUALIZACJA WARTOŚCI AKTYWÓW NIEFINANSOWYCH  </t>
  </si>
  <si>
    <t xml:space="preserve">III. INNE KOSZTY OPERACYJNE  </t>
  </si>
  <si>
    <t xml:space="preserve">F. ZYSK (STRATA) Z DZIAŁALNOŚCI OPERACYJNEJ (C+D-E)  </t>
  </si>
  <si>
    <t xml:space="preserve">G. PRZYCHODY FINANSOWE  </t>
  </si>
  <si>
    <t xml:space="preserve">I. DYWIDENDY I UDZIAŁY W ZYSKACH, W TYM:  </t>
  </si>
  <si>
    <t xml:space="preserve">II. ODSETKI, W TYM:  </t>
  </si>
  <si>
    <t xml:space="preserve">III. ZYSK ZE ZBYCIA INWESTYCJI  </t>
  </si>
  <si>
    <t xml:space="preserve">IV. AKTUALIZACJA WARTOŚCI INWESTYCJI  </t>
  </si>
  <si>
    <t xml:space="preserve">V. INNE  </t>
  </si>
  <si>
    <t xml:space="preserve">H. KOSZTY FINANSOWE  </t>
  </si>
  <si>
    <t xml:space="preserve">I. ODSETKI, W TYM:  </t>
  </si>
  <si>
    <t xml:space="preserve">- dla jednostek powiązanych  </t>
  </si>
  <si>
    <t xml:space="preserve">II. STRATA ZE ZBYCIA INWESTYCJI  </t>
  </si>
  <si>
    <t xml:space="preserve">III. AKTUALIZACJA WARTOŚCI INWESTYCJI  </t>
  </si>
  <si>
    <t xml:space="preserve">IV. INNE  </t>
  </si>
  <si>
    <t xml:space="preserve">I. ZYSK (STRATA) Z DZIAŁALNOŚCI GOSPODARCZEJ (F+G-H) </t>
  </si>
  <si>
    <t xml:space="preserve">J. WYNIK ZDARZEŃ NADZWYCZAJNYCH (J.I.-J.II.)  </t>
  </si>
  <si>
    <t xml:space="preserve">I. ZYSKI NADZWYCZAJNE  </t>
  </si>
  <si>
    <t xml:space="preserve">II. STRATY NADZWYCZAJNE  </t>
  </si>
  <si>
    <t xml:space="preserve">K. ZYSK (STRATA) BRUTTO (I+/-J)  </t>
  </si>
  <si>
    <t xml:space="preserve">L. PODATEK DOCHODOWY  </t>
  </si>
  <si>
    <t xml:space="preserve">M. POZOSTAŁE OBOWIĄZKOWE ZMNIEJSZENIA ZYSKU (ZWIĘKSZENIA STRATY) </t>
  </si>
  <si>
    <t xml:space="preserve">N. ZYSK (STRATA) NETTO (K-L-M)  </t>
  </si>
  <si>
    <t xml:space="preserve">IV. PODATKI I OPŁATY W TYM: </t>
  </si>
  <si>
    <t>IV. PRZYCHODY NETTO ZE SPRZEDAŻY TOWARÓW, MATERIAŁÓW, USŁUG</t>
  </si>
  <si>
    <t>31.12.2004</t>
  </si>
  <si>
    <t xml:space="preserve">RACHUNEK ZYSKÓW I STRAT  (wariant porównawczy)  </t>
  </si>
  <si>
    <t>JTBS SP.  ZO.O. Ul. Kościuszki 18 63-200 Jarocin</t>
  </si>
  <si>
    <t>2007</t>
  </si>
  <si>
    <t>2008</t>
  </si>
  <si>
    <t>na dzień 30.09.2009</t>
  </si>
  <si>
    <t>przychody ze sprzedaży</t>
  </si>
  <si>
    <t>koszty działalności</t>
  </si>
  <si>
    <t>koszty finansowe</t>
  </si>
  <si>
    <t>wskaźnik banku</t>
  </si>
  <si>
    <t>przy korekcie amortyzacji od dotacji</t>
  </si>
  <si>
    <t>bez korekty amortyzacji od dotacji</t>
  </si>
  <si>
    <t xml:space="preserve">dotacja pałac Radolińskich </t>
  </si>
  <si>
    <t>amortyzacja pałac Radolińskich</t>
  </si>
  <si>
    <t>wynik</t>
  </si>
  <si>
    <t>TRANS PEGAZ SP. Z O.O. JAROCIN</t>
  </si>
  <si>
    <t>01-2019</t>
  </si>
  <si>
    <t>02-2019</t>
  </si>
  <si>
    <t>03-2019</t>
  </si>
  <si>
    <t>04-2019</t>
  </si>
  <si>
    <t>05-2019</t>
  </si>
  <si>
    <t>06-2019</t>
  </si>
  <si>
    <t>07-2019</t>
  </si>
  <si>
    <t>08-2019</t>
  </si>
  <si>
    <t>09-2019</t>
  </si>
  <si>
    <t>10-2019</t>
  </si>
  <si>
    <t>11-2019</t>
  </si>
  <si>
    <t>12-2019</t>
  </si>
  <si>
    <t>01-2020</t>
  </si>
  <si>
    <t>02-2020</t>
  </si>
  <si>
    <t>03-2020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</si>
</sst>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2"/>
      <name val="Tahoma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2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sz val="10"/>
      <name val="Book Antiqua"/>
      <family val="1"/>
    </font>
    <font>
      <sz val="7"/>
      <name val="Book Antiqua"/>
      <family val="1"/>
    </font>
    <font>
      <b/>
      <sz val="7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30"/>
      <name val="Book Antiqua"/>
      <family val="1"/>
    </font>
    <font>
      <b/>
      <sz val="10"/>
      <color indexed="30"/>
      <name val="Book Antiqua"/>
      <family val="1"/>
    </font>
    <font>
      <b/>
      <sz val="8"/>
      <color indexed="30"/>
      <name val="Book Antiqu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8"/>
      <color rgb="FF0070C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wrapText="1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/>
    </xf>
    <xf numFmtId="4" fontId="5" fillId="0" borderId="14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15" xfId="0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165" fontId="0" fillId="0" borderId="0" xfId="42" applyFont="1" applyAlignment="1">
      <alignment/>
    </xf>
    <xf numFmtId="0" fontId="9" fillId="0" borderId="0" xfId="0" applyFont="1" applyAlignment="1">
      <alignment/>
    </xf>
    <xf numFmtId="165" fontId="9" fillId="0" borderId="0" xfId="42" applyFont="1" applyAlignment="1">
      <alignment/>
    </xf>
    <xf numFmtId="0" fontId="10" fillId="0" borderId="0" xfId="0" applyFont="1" applyAlignment="1">
      <alignment/>
    </xf>
    <xf numFmtId="165" fontId="9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34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33" borderId="1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7" fillId="34" borderId="12" xfId="0" applyFont="1" applyFill="1" applyBorder="1" applyAlignment="1">
      <alignment vertical="center"/>
    </xf>
    <xf numFmtId="4" fontId="17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4" fontId="56" fillId="0" borderId="10" xfId="0" applyNumberFormat="1" applyFont="1" applyBorder="1" applyAlignment="1">
      <alignment horizontal="right" vertical="center"/>
    </xf>
    <xf numFmtId="0" fontId="56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" fontId="56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4" fontId="13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17" fillId="34" borderId="11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17" fillId="3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4" fontId="18" fillId="0" borderId="10" xfId="0" applyNumberFormat="1" applyFont="1" applyBorder="1" applyAlignment="1">
      <alignment horizontal="right" vertical="center"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4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33" borderId="16" xfId="0" applyFont="1" applyFill="1" applyBorder="1" applyAlignment="1" quotePrefix="1">
      <alignment horizontal="center"/>
    </xf>
    <xf numFmtId="0" fontId="15" fillId="33" borderId="13" xfId="0" applyFont="1" applyFill="1" applyBorder="1" applyAlignment="1" quotePrefix="1">
      <alignment horizontal="center"/>
    </xf>
    <xf numFmtId="4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33" borderId="16" xfId="0" applyFont="1" applyFill="1" applyBorder="1" applyAlignment="1" quotePrefix="1">
      <alignment horizontal="center"/>
    </xf>
    <xf numFmtId="0" fontId="14" fillId="33" borderId="13" xfId="0" applyFont="1" applyFill="1" applyBorder="1" applyAlignment="1" quotePrefix="1">
      <alignment horizontal="center"/>
    </xf>
    <xf numFmtId="17" fontId="58" fillId="0" borderId="10" xfId="0" applyNumberFormat="1" applyFont="1" applyBorder="1" applyAlignment="1" quotePrefix="1">
      <alignment horizontal="center" vertical="center" wrapText="1"/>
    </xf>
    <xf numFmtId="0" fontId="58" fillId="33" borderId="16" xfId="0" applyFont="1" applyFill="1" applyBorder="1" applyAlignment="1" quotePrefix="1">
      <alignment horizontal="center"/>
    </xf>
    <xf numFmtId="0" fontId="58" fillId="33" borderId="13" xfId="0" applyFont="1" applyFill="1" applyBorder="1" applyAlignment="1" quotePrefix="1">
      <alignment horizontal="center"/>
    </xf>
    <xf numFmtId="17" fontId="15" fillId="0" borderId="10" xfId="0" applyNumberFormat="1" applyFont="1" applyBorder="1" applyAlignment="1" quotePrefix="1">
      <alignment horizontal="center" vertical="center" wrapText="1"/>
    </xf>
    <xf numFmtId="0" fontId="13" fillId="0" borderId="16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4" fillId="0" borderId="16" xfId="0" applyFont="1" applyBorder="1" applyAlignment="1">
      <alignment horizontal="left" vertical="center" wrapText="1" indent="1"/>
    </xf>
    <xf numFmtId="0" fontId="14" fillId="0" borderId="12" xfId="0" applyFont="1" applyBorder="1" applyAlignment="1">
      <alignment horizontal="left" vertical="center" wrapText="1" indent="1"/>
    </xf>
    <xf numFmtId="0" fontId="14" fillId="0" borderId="16" xfId="0" applyFont="1" applyBorder="1" applyAlignment="1">
      <alignment horizontal="left" vertical="center" wrapText="1" indent="2"/>
    </xf>
    <xf numFmtId="0" fontId="14" fillId="0" borderId="12" xfId="0" applyFont="1" applyBorder="1" applyAlignment="1">
      <alignment horizontal="left" vertical="center" wrapText="1" indent="2"/>
    </xf>
    <xf numFmtId="0" fontId="14" fillId="33" borderId="1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wrapText="1"/>
    </xf>
    <xf numFmtId="0" fontId="14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" fontId="6" fillId="0" borderId="16" xfId="0" applyNumberFormat="1" applyFont="1" applyBorder="1" applyAlignment="1" quotePrefix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left" vertical="center" wrapText="1" indent="2"/>
    </xf>
    <xf numFmtId="0" fontId="4" fillId="0" borderId="16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p\Documents\TRANS%20PEGAZ\WYNIKI\2019\2019%2004\2019.04%20DANE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20.03%20dan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p\Documents\TRANS%20PEGAZ\WYNIKI\2019\2019%2005\2019.05%20DAN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p\Documents\TRANS%20PEGAZ\WYNIKI\2019\2019%2006\2019.06%20DAN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p\Documents\TRANS%20PEGAZ\WYNIKI\2019\2019%2008\2019.08%20dan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p\Documents\TRANS%20PEGAZ\WYNIKI\2019\2019%2009\2019.09%20DAN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P\Documents\TRANS%20PEGAZ\WYNIKI\2019\2019%2010\2019.10%20DAN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P\Documents\TRANS%20PEGAZ\WYNIKI\2019\2019%2011\2019.11%20DAN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P\Documents\TRANS%20PEGAZ\WYNIKI\2019\2019%2012\2019.12%20DANE%20DO%20WYNIKU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P\Documents\TRANS%20PEGAZ\WYNIKI\2020\01%202020\2020.01%20DA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  <sheetDataSet>
      <sheetData sheetId="0">
        <row r="2">
          <cell r="I2">
            <v>67266.4</v>
          </cell>
        </row>
        <row r="3">
          <cell r="I3">
            <v>400897.84</v>
          </cell>
        </row>
        <row r="4">
          <cell r="I4">
            <v>193348.65</v>
          </cell>
        </row>
        <row r="5">
          <cell r="I5">
            <v>10481.72</v>
          </cell>
        </row>
        <row r="6">
          <cell r="I6">
            <v>449719.25</v>
          </cell>
        </row>
        <row r="7">
          <cell r="I7">
            <v>101284.43</v>
          </cell>
        </row>
        <row r="8">
          <cell r="I8">
            <v>13297.2</v>
          </cell>
        </row>
        <row r="9">
          <cell r="I9">
            <v>34121.36</v>
          </cell>
        </row>
        <row r="10">
          <cell r="I10">
            <v>4855.4</v>
          </cell>
        </row>
        <row r="11">
          <cell r="J11">
            <v>1148868.78</v>
          </cell>
        </row>
        <row r="12">
          <cell r="J12">
            <v>887.69</v>
          </cell>
        </row>
        <row r="13">
          <cell r="J13">
            <v>24008.53</v>
          </cell>
        </row>
        <row r="14">
          <cell r="I14">
            <v>100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2 2020"/>
      <sheetName val="02 2020 an 1"/>
      <sheetName val="03 2020"/>
      <sheetName val="03 2020 an 1"/>
    </sheetNames>
    <sheetDataSet>
      <sheetData sheetId="0">
        <row r="2">
          <cell r="I2">
            <v>47132.26</v>
          </cell>
        </row>
        <row r="3">
          <cell r="I3">
            <v>121437.52</v>
          </cell>
        </row>
        <row r="4">
          <cell r="I4">
            <v>121449.2</v>
          </cell>
        </row>
        <row r="5">
          <cell r="I5">
            <v>7030.7</v>
          </cell>
        </row>
        <row r="6">
          <cell r="I6">
            <v>242986.06</v>
          </cell>
        </row>
        <row r="7">
          <cell r="I7">
            <v>52746.99</v>
          </cell>
        </row>
        <row r="8">
          <cell r="I8">
            <v>10904.68</v>
          </cell>
        </row>
        <row r="9">
          <cell r="I9">
            <v>2252.99</v>
          </cell>
        </row>
        <row r="10">
          <cell r="I10">
            <v>228.52</v>
          </cell>
        </row>
        <row r="11">
          <cell r="J11">
            <v>594067.94</v>
          </cell>
        </row>
        <row r="12">
          <cell r="J12">
            <v>625.14</v>
          </cell>
        </row>
        <row r="13">
          <cell r="J13">
            <v>26001.61</v>
          </cell>
        </row>
      </sheetData>
      <sheetData sheetId="2">
        <row r="2">
          <cell r="I2">
            <v>70697.23</v>
          </cell>
        </row>
        <row r="3">
          <cell r="I3">
            <v>141545.11</v>
          </cell>
          <cell r="J3">
            <v>5067.76</v>
          </cell>
        </row>
        <row r="4">
          <cell r="I4">
            <v>162259.36</v>
          </cell>
        </row>
        <row r="5">
          <cell r="I5">
            <v>9084.53</v>
          </cell>
        </row>
        <row r="6">
          <cell r="I6">
            <v>344100.31</v>
          </cell>
        </row>
        <row r="7">
          <cell r="I7">
            <v>73009.19</v>
          </cell>
        </row>
        <row r="8">
          <cell r="I8">
            <v>10904.68</v>
          </cell>
        </row>
        <row r="9">
          <cell r="I9">
            <v>3173.99</v>
          </cell>
        </row>
        <row r="10">
          <cell r="I10">
            <v>275.46</v>
          </cell>
        </row>
        <row r="11">
          <cell r="J11">
            <v>851058.61</v>
          </cell>
        </row>
        <row r="12">
          <cell r="J12">
            <v>887.45</v>
          </cell>
        </row>
        <row r="13">
          <cell r="J13">
            <v>43613.12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  <sheetName val="Arkusz4"/>
      <sheetName val="Arkusz5"/>
    </sheetNames>
    <sheetDataSet>
      <sheetData sheetId="3">
        <row r="2">
          <cell r="I2">
            <v>85583</v>
          </cell>
        </row>
        <row r="3">
          <cell r="I3">
            <v>520272.5</v>
          </cell>
        </row>
        <row r="4">
          <cell r="I4">
            <v>280148.52</v>
          </cell>
        </row>
        <row r="5">
          <cell r="I5">
            <v>13926.82</v>
          </cell>
        </row>
        <row r="6">
          <cell r="I6">
            <v>558901.57</v>
          </cell>
        </row>
        <row r="7">
          <cell r="I7">
            <v>125058.04</v>
          </cell>
        </row>
        <row r="8">
          <cell r="I8">
            <v>21878.08</v>
          </cell>
        </row>
        <row r="9">
          <cell r="I9">
            <v>40335.13</v>
          </cell>
        </row>
        <row r="10">
          <cell r="I10">
            <v>5176.78</v>
          </cell>
        </row>
        <row r="11">
          <cell r="J11">
            <v>1540571.7</v>
          </cell>
        </row>
        <row r="12">
          <cell r="J12">
            <v>1061.95</v>
          </cell>
        </row>
        <row r="13">
          <cell r="I13">
            <v>0.11</v>
          </cell>
        </row>
        <row r="14">
          <cell r="J14">
            <v>28031</v>
          </cell>
        </row>
        <row r="15">
          <cell r="I15">
            <v>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  <sheetName val="Arkusz4"/>
    </sheetNames>
    <sheetDataSet>
      <sheetData sheetId="0">
        <row r="2">
          <cell r="I2">
            <v>102699.6</v>
          </cell>
        </row>
        <row r="3">
          <cell r="I3">
            <v>613365.03</v>
          </cell>
        </row>
        <row r="4">
          <cell r="I4">
            <v>334072.92</v>
          </cell>
        </row>
        <row r="5">
          <cell r="I5">
            <v>16939.99</v>
          </cell>
        </row>
        <row r="6">
          <cell r="I6">
            <v>657997.8599999999</v>
          </cell>
        </row>
        <row r="7">
          <cell r="I7">
            <v>147652.79</v>
          </cell>
        </row>
        <row r="8">
          <cell r="I8">
            <v>23197.7</v>
          </cell>
        </row>
        <row r="9">
          <cell r="I9">
            <v>91334.9</v>
          </cell>
        </row>
        <row r="10">
          <cell r="I10">
            <v>5404.42</v>
          </cell>
        </row>
        <row r="11">
          <cell r="J11">
            <v>1845381.66</v>
          </cell>
        </row>
        <row r="12">
          <cell r="J12">
            <v>1191.98</v>
          </cell>
        </row>
        <row r="14">
          <cell r="J14">
            <v>35438.21</v>
          </cell>
        </row>
        <row r="15">
          <cell r="I15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YNTET"/>
      <sheetName val="07 2019"/>
      <sheetName val="08 2019"/>
      <sheetName val="07 2019 synt"/>
      <sheetName val="Arkusz5"/>
      <sheetName val="Arkusz6"/>
      <sheetName val="Arkusz7"/>
    </sheetNames>
    <sheetDataSet>
      <sheetData sheetId="0">
        <row r="2">
          <cell r="I2">
            <v>136932.8</v>
          </cell>
        </row>
        <row r="3">
          <cell r="I3">
            <v>767481.57</v>
          </cell>
        </row>
        <row r="4">
          <cell r="I4">
            <v>449500.81</v>
          </cell>
        </row>
        <row r="5">
          <cell r="I5">
            <v>23889.99</v>
          </cell>
        </row>
        <row r="6">
          <cell r="I6">
            <v>829524.59</v>
          </cell>
        </row>
        <row r="7">
          <cell r="I7">
            <v>186080.82</v>
          </cell>
        </row>
        <row r="8">
          <cell r="I8">
            <v>36534.82</v>
          </cell>
        </row>
        <row r="9">
          <cell r="I9">
            <v>106515.35</v>
          </cell>
        </row>
        <row r="10">
          <cell r="I10">
            <v>7387.82</v>
          </cell>
        </row>
        <row r="11">
          <cell r="J11">
            <v>2317941.67</v>
          </cell>
        </row>
        <row r="12">
          <cell r="J12">
            <v>1473.23</v>
          </cell>
        </row>
        <row r="13">
          <cell r="I13">
            <v>0.11</v>
          </cell>
        </row>
        <row r="14">
          <cell r="J14">
            <v>36592.35</v>
          </cell>
        </row>
        <row r="15">
          <cell r="I15">
            <v>100</v>
          </cell>
        </row>
      </sheetData>
      <sheetData sheetId="3">
        <row r="2">
          <cell r="I2">
            <v>119816.2</v>
          </cell>
        </row>
        <row r="3">
          <cell r="I3">
            <v>708406.75</v>
          </cell>
          <cell r="J3">
            <v>60.9</v>
          </cell>
        </row>
        <row r="4">
          <cell r="I4">
            <v>384719.26</v>
          </cell>
        </row>
        <row r="5">
          <cell r="I5">
            <v>20228.5</v>
          </cell>
        </row>
        <row r="6">
          <cell r="I6">
            <v>751073.84</v>
          </cell>
        </row>
        <row r="7">
          <cell r="I7">
            <v>170240.49</v>
          </cell>
        </row>
        <row r="8">
          <cell r="I8">
            <v>32437.27</v>
          </cell>
        </row>
        <row r="9">
          <cell r="I9">
            <v>99981.67</v>
          </cell>
        </row>
        <row r="10">
          <cell r="I10">
            <v>6890.88</v>
          </cell>
        </row>
        <row r="11">
          <cell r="J11">
            <v>2145735.65</v>
          </cell>
        </row>
        <row r="12">
          <cell r="J12">
            <v>1353.58</v>
          </cell>
        </row>
        <row r="13">
          <cell r="I13">
            <v>0.11</v>
          </cell>
        </row>
        <row r="14">
          <cell r="J14">
            <v>36592.35</v>
          </cell>
        </row>
        <row r="15">
          <cell r="I15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  <sheetName val="Arkusz4"/>
    </sheetNames>
    <sheetDataSet>
      <sheetData sheetId="0">
        <row r="2">
          <cell r="I2">
            <v>161804.4</v>
          </cell>
        </row>
        <row r="3">
          <cell r="I3">
            <v>857516.79</v>
          </cell>
        </row>
        <row r="4">
          <cell r="I4">
            <v>516144.93</v>
          </cell>
        </row>
        <row r="5">
          <cell r="I5">
            <v>36989.82</v>
          </cell>
        </row>
        <row r="6">
          <cell r="I6">
            <v>947566.99</v>
          </cell>
        </row>
        <row r="7">
          <cell r="I7">
            <v>210902.78</v>
          </cell>
        </row>
        <row r="8">
          <cell r="I8">
            <v>49503.31</v>
          </cell>
        </row>
        <row r="9">
          <cell r="I9">
            <v>112529.12</v>
          </cell>
        </row>
        <row r="10">
          <cell r="I10">
            <v>9962.19</v>
          </cell>
        </row>
        <row r="11">
          <cell r="J11">
            <v>2762005.01</v>
          </cell>
        </row>
        <row r="12">
          <cell r="J12">
            <v>1585.28</v>
          </cell>
        </row>
        <row r="13">
          <cell r="I13">
            <v>0.12</v>
          </cell>
        </row>
        <row r="14">
          <cell r="J14">
            <v>36592.35</v>
          </cell>
        </row>
        <row r="15">
          <cell r="I15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  <sheetName val="Arkusz4"/>
      <sheetName val="Arkusz5"/>
      <sheetName val="Arkusz6"/>
      <sheetName val="Arkusz7"/>
    </sheetNames>
    <sheetDataSet>
      <sheetData sheetId="1">
        <row r="2">
          <cell r="I2">
            <v>235136.75</v>
          </cell>
        </row>
        <row r="3">
          <cell r="I3">
            <v>1007674.56</v>
          </cell>
        </row>
        <row r="4">
          <cell r="I4">
            <v>597896.55</v>
          </cell>
        </row>
        <row r="5">
          <cell r="I5">
            <v>28744.55</v>
          </cell>
        </row>
        <row r="6">
          <cell r="I6">
            <v>1075633.7</v>
          </cell>
        </row>
        <row r="7">
          <cell r="I7">
            <v>238549.76</v>
          </cell>
        </row>
        <row r="8">
          <cell r="I8">
            <v>53001.85</v>
          </cell>
        </row>
        <row r="9">
          <cell r="I9">
            <v>123842.89</v>
          </cell>
        </row>
        <row r="10">
          <cell r="I10">
            <v>12099.44</v>
          </cell>
        </row>
        <row r="11">
          <cell r="J11">
            <v>3200021.61</v>
          </cell>
        </row>
        <row r="12">
          <cell r="J12">
            <v>1623.89</v>
          </cell>
        </row>
        <row r="13">
          <cell r="I13">
            <v>18.64</v>
          </cell>
        </row>
        <row r="14">
          <cell r="J14">
            <v>57306.14</v>
          </cell>
        </row>
        <row r="15">
          <cell r="I15">
            <v>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  <sheetName val="Arkusz4"/>
      <sheetName val="Arkusz7"/>
      <sheetName val="Arkusz6"/>
      <sheetName val="Arkusz5"/>
    </sheetNames>
    <sheetDataSet>
      <sheetData sheetId="0">
        <row r="2">
          <cell r="I2">
            <v>261535.72</v>
          </cell>
        </row>
        <row r="3">
          <cell r="I3">
            <v>1059648.71</v>
          </cell>
        </row>
        <row r="4">
          <cell r="I4">
            <v>696026.7</v>
          </cell>
        </row>
        <row r="5">
          <cell r="I5">
            <v>31056.28</v>
          </cell>
        </row>
        <row r="6">
          <cell r="I6">
            <v>1194286.65</v>
          </cell>
        </row>
        <row r="7">
          <cell r="I7">
            <v>262381.09</v>
          </cell>
        </row>
        <row r="8">
          <cell r="I8">
            <v>54206.28</v>
          </cell>
        </row>
        <row r="9">
          <cell r="I9">
            <v>130756.66</v>
          </cell>
        </row>
        <row r="10">
          <cell r="I10">
            <v>12160.94</v>
          </cell>
        </row>
        <row r="11">
          <cell r="J11">
            <v>3528110.65</v>
          </cell>
        </row>
        <row r="12">
          <cell r="J12">
            <v>1723.02</v>
          </cell>
        </row>
        <row r="13">
          <cell r="I13">
            <v>18.64</v>
          </cell>
        </row>
        <row r="14">
          <cell r="J14">
            <v>82252.31</v>
          </cell>
        </row>
        <row r="15">
          <cell r="I15">
            <v>100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  <sheetName val="Arkusz4"/>
    </sheetNames>
    <sheetDataSet>
      <sheetData sheetId="1">
        <row r="2">
          <cell r="I2">
            <v>285100.78</v>
          </cell>
        </row>
        <row r="3">
          <cell r="I3">
            <v>1215135.98</v>
          </cell>
        </row>
        <row r="4">
          <cell r="I4">
            <v>779751.75</v>
          </cell>
        </row>
        <row r="5">
          <cell r="I5">
            <v>33001.01</v>
          </cell>
        </row>
        <row r="6">
          <cell r="I6">
            <v>1310741.26</v>
          </cell>
        </row>
        <row r="7">
          <cell r="I7">
            <v>287458.48</v>
          </cell>
        </row>
        <row r="8">
          <cell r="I8">
            <v>55120.95</v>
          </cell>
        </row>
        <row r="9">
          <cell r="I9">
            <v>137870.43</v>
          </cell>
        </row>
        <row r="10">
          <cell r="I10">
            <v>12260.33</v>
          </cell>
        </row>
        <row r="11">
          <cell r="J11">
            <v>3928245.94</v>
          </cell>
        </row>
        <row r="12">
          <cell r="J12">
            <v>1723.02</v>
          </cell>
        </row>
        <row r="13">
          <cell r="I13">
            <v>18.64</v>
          </cell>
        </row>
        <row r="14">
          <cell r="J14">
            <v>82972.31</v>
          </cell>
        </row>
        <row r="15">
          <cell r="I15">
            <v>100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4"/>
      <sheetName val="Arkusz3"/>
    </sheetNames>
    <sheetDataSet>
      <sheetData sheetId="0">
        <row r="2">
          <cell r="I2">
            <v>23564.97</v>
          </cell>
        </row>
        <row r="3">
          <cell r="I3">
            <v>81660.15</v>
          </cell>
        </row>
        <row r="4">
          <cell r="I4">
            <v>54471.39</v>
          </cell>
        </row>
        <row r="5">
          <cell r="I5">
            <v>2449.25</v>
          </cell>
        </row>
        <row r="6">
          <cell r="I6">
            <v>120767.24</v>
          </cell>
        </row>
        <row r="7">
          <cell r="I7">
            <v>27238.39</v>
          </cell>
        </row>
        <row r="8">
          <cell r="I8">
            <v>248.12</v>
          </cell>
        </row>
        <row r="9">
          <cell r="I9">
            <v>890</v>
          </cell>
        </row>
        <row r="10">
          <cell r="I10">
            <v>62.58</v>
          </cell>
        </row>
        <row r="11">
          <cell r="J11">
            <v>282225.18</v>
          </cell>
        </row>
        <row r="12">
          <cell r="J12">
            <v>350.58</v>
          </cell>
        </row>
        <row r="13">
          <cell r="J13">
            <v>4821.88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H6" sqref="H6"/>
    </sheetView>
  </sheetViews>
  <sheetFormatPr defaultColWidth="9.00390625" defaultRowHeight="12.75"/>
  <sheetData>
    <row r="1" spans="1:5" ht="12.75">
      <c r="A1" s="1" t="s">
        <v>1</v>
      </c>
      <c r="B1" s="2" t="s">
        <v>2</v>
      </c>
      <c r="C1" s="2" t="s">
        <v>3</v>
      </c>
      <c r="D1" s="2" t="s">
        <v>4</v>
      </c>
      <c r="E1" s="1" t="s">
        <v>5</v>
      </c>
    </row>
    <row r="2" spans="1:5" ht="12.75">
      <c r="A2" s="1" t="s">
        <v>6</v>
      </c>
      <c r="B2" s="2">
        <v>0</v>
      </c>
      <c r="C2" s="2">
        <v>0</v>
      </c>
      <c r="D2" s="2"/>
      <c r="E2" s="1" t="s">
        <v>102</v>
      </c>
    </row>
    <row r="3" spans="1:5" ht="12.75">
      <c r="A3" s="1" t="s">
        <v>7</v>
      </c>
      <c r="B3" s="2">
        <v>0</v>
      </c>
      <c r="C3" s="2">
        <v>0</v>
      </c>
      <c r="D3" s="2"/>
      <c r="E3" s="1" t="s">
        <v>102</v>
      </c>
    </row>
    <row r="4" spans="1:5" ht="12.75">
      <c r="A4" s="1" t="s">
        <v>8</v>
      </c>
      <c r="B4" s="2">
        <v>0</v>
      </c>
      <c r="C4" s="2">
        <v>0</v>
      </c>
      <c r="D4" s="2"/>
      <c r="E4" s="1" t="s">
        <v>102</v>
      </c>
    </row>
    <row r="5" spans="1:5" ht="12.75">
      <c r="A5" s="1" t="s">
        <v>9</v>
      </c>
      <c r="B5" s="2">
        <v>0</v>
      </c>
      <c r="C5" s="2">
        <v>0</v>
      </c>
      <c r="D5" s="2"/>
      <c r="E5" s="1" t="s">
        <v>102</v>
      </c>
    </row>
    <row r="6" spans="1:5" ht="12.75">
      <c r="A6" s="1" t="s">
        <v>10</v>
      </c>
      <c r="B6" s="2">
        <v>0</v>
      </c>
      <c r="C6" s="2">
        <v>0</v>
      </c>
      <c r="D6" s="2"/>
      <c r="E6" s="1" t="s">
        <v>102</v>
      </c>
    </row>
    <row r="7" spans="1:5" ht="12.75">
      <c r="A7" s="1" t="s">
        <v>11</v>
      </c>
      <c r="B7" s="2">
        <v>0</v>
      </c>
      <c r="C7" s="2">
        <v>0</v>
      </c>
      <c r="D7" s="2"/>
      <c r="E7" s="1" t="s">
        <v>102</v>
      </c>
    </row>
    <row r="8" spans="1:5" ht="12.75">
      <c r="A8" s="1" t="s">
        <v>12</v>
      </c>
      <c r="B8" s="2">
        <v>0</v>
      </c>
      <c r="C8" s="2">
        <v>0</v>
      </c>
      <c r="D8" s="2"/>
      <c r="E8" s="1" t="s">
        <v>102</v>
      </c>
    </row>
    <row r="9" spans="1:5" ht="12.75">
      <c r="A9" s="1" t="s">
        <v>13</v>
      </c>
      <c r="B9" s="2">
        <v>0</v>
      </c>
      <c r="C9" s="2">
        <v>0</v>
      </c>
      <c r="D9" s="2"/>
      <c r="E9" s="1" t="s">
        <v>102</v>
      </c>
    </row>
    <row r="10" spans="1:5" ht="12.75">
      <c r="A10" s="1" t="s">
        <v>14</v>
      </c>
      <c r="B10" s="2">
        <v>0</v>
      </c>
      <c r="C10" s="2">
        <v>0</v>
      </c>
      <c r="D10" s="2"/>
      <c r="E10" s="1" t="s">
        <v>102</v>
      </c>
    </row>
    <row r="11" spans="1:5" ht="12.75">
      <c r="A11" s="1" t="s">
        <v>15</v>
      </c>
      <c r="B11" s="2">
        <v>0</v>
      </c>
      <c r="C11" s="2">
        <v>0</v>
      </c>
      <c r="D11" s="2"/>
      <c r="E11" s="1" t="s">
        <v>102</v>
      </c>
    </row>
    <row r="12" spans="1:5" ht="12.75">
      <c r="A12" s="1" t="s">
        <v>16</v>
      </c>
      <c r="B12" s="2">
        <v>0</v>
      </c>
      <c r="C12" s="2">
        <v>0</v>
      </c>
      <c r="D12" s="2"/>
      <c r="E12" s="1" t="s">
        <v>102</v>
      </c>
    </row>
    <row r="13" spans="1:5" ht="12.75">
      <c r="A13" s="1" t="s">
        <v>17</v>
      </c>
      <c r="B13" s="2">
        <v>0</v>
      </c>
      <c r="C13" s="2">
        <v>0</v>
      </c>
      <c r="D13" s="2"/>
      <c r="E13" s="1" t="s">
        <v>102</v>
      </c>
    </row>
    <row r="14" spans="1:5" ht="12.75">
      <c r="A14" s="1" t="s">
        <v>18</v>
      </c>
      <c r="B14" s="2">
        <v>0</v>
      </c>
      <c r="C14" s="2">
        <v>0</v>
      </c>
      <c r="D14" s="2"/>
      <c r="E14" s="1" t="s">
        <v>102</v>
      </c>
    </row>
    <row r="15" spans="1:5" ht="12.75">
      <c r="A15" s="1" t="s">
        <v>19</v>
      </c>
      <c r="B15" s="2">
        <v>0</v>
      </c>
      <c r="C15" s="2">
        <v>0</v>
      </c>
      <c r="D15" s="2"/>
      <c r="E15" s="1" t="s">
        <v>102</v>
      </c>
    </row>
    <row r="16" spans="1:5" ht="12.75">
      <c r="A16" s="1" t="s">
        <v>20</v>
      </c>
      <c r="B16" s="2">
        <v>0</v>
      </c>
      <c r="C16" s="2">
        <v>0</v>
      </c>
      <c r="D16" s="2"/>
      <c r="E16" s="1" t="s">
        <v>102</v>
      </c>
    </row>
    <row r="17" spans="1:5" ht="12.75">
      <c r="A17" s="1" t="s">
        <v>21</v>
      </c>
      <c r="B17" s="2">
        <v>0</v>
      </c>
      <c r="C17" s="2">
        <v>0</v>
      </c>
      <c r="D17" s="2"/>
      <c r="E17" s="1" t="s">
        <v>102</v>
      </c>
    </row>
    <row r="18" spans="1:5" ht="12.75">
      <c r="A18" s="1" t="s">
        <v>22</v>
      </c>
      <c r="B18" s="2">
        <v>0</v>
      </c>
      <c r="C18" s="2">
        <v>0</v>
      </c>
      <c r="D18" s="2"/>
      <c r="E18" s="1" t="s">
        <v>102</v>
      </c>
    </row>
    <row r="19" spans="1:5" ht="12.75">
      <c r="A19" s="1" t="s">
        <v>23</v>
      </c>
      <c r="B19" s="2">
        <v>0</v>
      </c>
      <c r="C19" s="2">
        <v>0</v>
      </c>
      <c r="D19" s="2"/>
      <c r="E19" s="1" t="s">
        <v>102</v>
      </c>
    </row>
    <row r="20" spans="1:5" ht="12.75">
      <c r="A20" s="1" t="s">
        <v>24</v>
      </c>
      <c r="B20" s="2">
        <v>0</v>
      </c>
      <c r="C20" s="2">
        <v>0</v>
      </c>
      <c r="D20" s="2"/>
      <c r="E20" s="1" t="s">
        <v>102</v>
      </c>
    </row>
    <row r="21" spans="1:5" ht="12.75">
      <c r="A21" s="1" t="s">
        <v>25</v>
      </c>
      <c r="B21" s="2">
        <v>0</v>
      </c>
      <c r="C21" s="2">
        <v>0</v>
      </c>
      <c r="D21" s="2"/>
      <c r="E21" s="1" t="s">
        <v>102</v>
      </c>
    </row>
    <row r="22" spans="1:5" ht="12.75">
      <c r="A22" s="1" t="s">
        <v>26</v>
      </c>
      <c r="B22" s="2">
        <v>0</v>
      </c>
      <c r="C22" s="2">
        <v>0</v>
      </c>
      <c r="D22" s="2"/>
      <c r="E22" s="1" t="s">
        <v>102</v>
      </c>
    </row>
    <row r="23" spans="1:5" ht="12.75">
      <c r="A23" s="1" t="s">
        <v>27</v>
      </c>
      <c r="B23" s="2">
        <v>0</v>
      </c>
      <c r="C23" s="2">
        <v>0</v>
      </c>
      <c r="D23" s="2"/>
      <c r="E23" s="1" t="s">
        <v>102</v>
      </c>
    </row>
    <row r="24" spans="1:5" ht="12.75">
      <c r="A24" s="1" t="s">
        <v>28</v>
      </c>
      <c r="B24" s="2">
        <v>0</v>
      </c>
      <c r="C24" s="2">
        <v>0</v>
      </c>
      <c r="D24" s="2"/>
      <c r="E24" s="1" t="s">
        <v>102</v>
      </c>
    </row>
    <row r="25" spans="1:5" ht="12.75">
      <c r="A25" s="1" t="s">
        <v>29</v>
      </c>
      <c r="B25" s="2">
        <v>0</v>
      </c>
      <c r="C25" s="2">
        <v>0</v>
      </c>
      <c r="D25" s="2"/>
      <c r="E25" s="1" t="s">
        <v>102</v>
      </c>
    </row>
    <row r="26" spans="1:5" ht="12.75">
      <c r="A26" s="1" t="s">
        <v>30</v>
      </c>
      <c r="B26" s="2">
        <v>0</v>
      </c>
      <c r="C26" s="2">
        <v>0</v>
      </c>
      <c r="D26" s="2"/>
      <c r="E26" s="1" t="s">
        <v>102</v>
      </c>
    </row>
    <row r="27" spans="1:5" ht="12.75">
      <c r="A27" s="1" t="s">
        <v>31</v>
      </c>
      <c r="B27" s="2">
        <v>0</v>
      </c>
      <c r="C27" s="2">
        <v>0</v>
      </c>
      <c r="D27" s="2"/>
      <c r="E27" s="1" t="s">
        <v>102</v>
      </c>
    </row>
    <row r="28" spans="1:5" ht="12.75">
      <c r="A28" s="1" t="s">
        <v>32</v>
      </c>
      <c r="B28" s="2">
        <v>0</v>
      </c>
      <c r="C28" s="2">
        <v>0</v>
      </c>
      <c r="D28" s="2"/>
      <c r="E28" s="1" t="s">
        <v>102</v>
      </c>
    </row>
    <row r="29" spans="1:5" ht="12.75">
      <c r="A29" s="1" t="s">
        <v>33</v>
      </c>
      <c r="B29" s="2">
        <v>0</v>
      </c>
      <c r="C29" s="2">
        <v>0</v>
      </c>
      <c r="D29" s="2"/>
      <c r="E29" s="1" t="s">
        <v>102</v>
      </c>
    </row>
    <row r="30" spans="1:5" ht="12.75">
      <c r="A30" s="1" t="s">
        <v>34</v>
      </c>
      <c r="B30" s="2">
        <v>0</v>
      </c>
      <c r="C30" s="2">
        <v>0</v>
      </c>
      <c r="D30" s="2"/>
      <c r="E30" s="1" t="s">
        <v>102</v>
      </c>
    </row>
    <row r="31" spans="1:5" ht="12.75">
      <c r="A31" s="1" t="s">
        <v>35</v>
      </c>
      <c r="B31" s="2">
        <v>0</v>
      </c>
      <c r="C31" s="2">
        <v>0</v>
      </c>
      <c r="D31" s="2"/>
      <c r="E31" s="1" t="s">
        <v>102</v>
      </c>
    </row>
    <row r="32" spans="1:5" ht="12.75">
      <c r="A32" s="1" t="s">
        <v>36</v>
      </c>
      <c r="B32" s="2">
        <v>0</v>
      </c>
      <c r="C32" s="2">
        <v>0</v>
      </c>
      <c r="D32" s="2"/>
      <c r="E32" s="1" t="s">
        <v>102</v>
      </c>
    </row>
    <row r="33" spans="1:5" ht="12.75">
      <c r="A33" s="1" t="s">
        <v>37</v>
      </c>
      <c r="B33" s="2">
        <v>0</v>
      </c>
      <c r="C33" s="2">
        <v>0</v>
      </c>
      <c r="D33" s="2"/>
      <c r="E33" s="1" t="s">
        <v>102</v>
      </c>
    </row>
    <row r="34" spans="1:5" ht="12.75">
      <c r="A34" s="1" t="s">
        <v>38</v>
      </c>
      <c r="B34" s="2">
        <v>0</v>
      </c>
      <c r="C34" s="2">
        <v>0</v>
      </c>
      <c r="D34" s="2"/>
      <c r="E34" s="1" t="s">
        <v>102</v>
      </c>
    </row>
    <row r="35" spans="1:5" ht="12.75">
      <c r="A35" s="1" t="s">
        <v>39</v>
      </c>
      <c r="B35" s="2">
        <v>0</v>
      </c>
      <c r="C35" s="2">
        <v>0</v>
      </c>
      <c r="D35" s="2"/>
      <c r="E35" s="1" t="s">
        <v>102</v>
      </c>
    </row>
    <row r="36" spans="1:5" ht="12.75">
      <c r="A36" s="1" t="s">
        <v>40</v>
      </c>
      <c r="B36" s="2">
        <v>0</v>
      </c>
      <c r="C36" s="2">
        <v>0</v>
      </c>
      <c r="D36" s="2"/>
      <c r="E36" s="1" t="s">
        <v>102</v>
      </c>
    </row>
    <row r="37" spans="1:5" ht="12.75">
      <c r="A37" s="1" t="s">
        <v>41</v>
      </c>
      <c r="B37" s="2">
        <v>0</v>
      </c>
      <c r="C37" s="2">
        <v>0</v>
      </c>
      <c r="D37" s="2"/>
      <c r="E37" s="1" t="s">
        <v>102</v>
      </c>
    </row>
    <row r="38" spans="1:5" ht="12.75">
      <c r="A38" s="1" t="s">
        <v>42</v>
      </c>
      <c r="B38" s="2">
        <v>0</v>
      </c>
      <c r="C38" s="2">
        <v>0</v>
      </c>
      <c r="D38" s="2"/>
      <c r="E38" s="1" t="s">
        <v>102</v>
      </c>
    </row>
    <row r="39" spans="1:5" ht="12.75">
      <c r="A39" s="1" t="s">
        <v>43</v>
      </c>
      <c r="B39" s="2">
        <v>0</v>
      </c>
      <c r="C39" s="2">
        <v>0</v>
      </c>
      <c r="D39" s="2"/>
      <c r="E39" s="1" t="s">
        <v>102</v>
      </c>
    </row>
    <row r="40" spans="1:5" ht="12.75">
      <c r="A40" s="1" t="s">
        <v>44</v>
      </c>
      <c r="B40" s="2">
        <v>0</v>
      </c>
      <c r="C40" s="2">
        <v>0</v>
      </c>
      <c r="D40" s="2"/>
      <c r="E40" s="1" t="s">
        <v>102</v>
      </c>
    </row>
    <row r="41" spans="1:5" ht="12.75">
      <c r="A41" s="1" t="s">
        <v>45</v>
      </c>
      <c r="B41" s="2">
        <v>0</v>
      </c>
      <c r="C41" s="2">
        <v>0</v>
      </c>
      <c r="D41" s="2"/>
      <c r="E41" s="1" t="s">
        <v>102</v>
      </c>
    </row>
    <row r="42" spans="1:5" ht="12.75">
      <c r="A42" s="1" t="s">
        <v>46</v>
      </c>
      <c r="B42" s="2">
        <v>0</v>
      </c>
      <c r="C42" s="2">
        <v>0</v>
      </c>
      <c r="D42" s="2"/>
      <c r="E42" s="1" t="s">
        <v>102</v>
      </c>
    </row>
    <row r="43" spans="1:5" ht="12.75">
      <c r="A43" s="1" t="s">
        <v>47</v>
      </c>
      <c r="B43" s="2">
        <v>0</v>
      </c>
      <c r="C43" s="2">
        <v>0</v>
      </c>
      <c r="D43" s="2"/>
      <c r="E43" s="1" t="s">
        <v>102</v>
      </c>
    </row>
    <row r="44" spans="1:5" ht="12.75">
      <c r="A44" s="1" t="s">
        <v>48</v>
      </c>
      <c r="B44" s="2">
        <v>0</v>
      </c>
      <c r="C44" s="2">
        <v>0</v>
      </c>
      <c r="D44" s="2"/>
      <c r="E44" s="1" t="s">
        <v>102</v>
      </c>
    </row>
    <row r="45" spans="1:5" ht="12.75">
      <c r="A45" s="1" t="s">
        <v>49</v>
      </c>
      <c r="B45" s="2">
        <v>0</v>
      </c>
      <c r="C45" s="2">
        <v>0</v>
      </c>
      <c r="D45" s="2"/>
      <c r="E45" s="1" t="s">
        <v>102</v>
      </c>
    </row>
    <row r="46" spans="1:5" ht="12.75">
      <c r="A46" s="1" t="s">
        <v>50</v>
      </c>
      <c r="B46" s="2">
        <v>0</v>
      </c>
      <c r="C46" s="2">
        <v>0</v>
      </c>
      <c r="D46" s="2"/>
      <c r="E46" s="1" t="s">
        <v>102</v>
      </c>
    </row>
    <row r="47" spans="1:5" ht="12.75">
      <c r="A47" s="1" t="s">
        <v>51</v>
      </c>
      <c r="B47" s="2">
        <v>0</v>
      </c>
      <c r="C47" s="2">
        <v>0</v>
      </c>
      <c r="D47" s="2"/>
      <c r="E47" s="1" t="s">
        <v>102</v>
      </c>
    </row>
    <row r="48" spans="1:5" ht="12.75">
      <c r="A48" s="1" t="s">
        <v>52</v>
      </c>
      <c r="B48" s="2">
        <v>0</v>
      </c>
      <c r="C48" s="2">
        <v>0</v>
      </c>
      <c r="D48" s="2"/>
      <c r="E48" s="1" t="s">
        <v>102</v>
      </c>
    </row>
    <row r="49" spans="1:5" ht="12.75">
      <c r="A49" s="1" t="s">
        <v>53</v>
      </c>
      <c r="B49" s="2">
        <v>0</v>
      </c>
      <c r="C49" s="2">
        <v>0</v>
      </c>
      <c r="D49" s="2"/>
      <c r="E49" s="1" t="s">
        <v>102</v>
      </c>
    </row>
    <row r="50" spans="1:5" ht="12.75">
      <c r="A50" s="1" t="s">
        <v>54</v>
      </c>
      <c r="B50" s="2">
        <v>0</v>
      </c>
      <c r="C50" s="2">
        <v>0</v>
      </c>
      <c r="D50" s="2"/>
      <c r="E50" s="1" t="s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273"/>
  <sheetViews>
    <sheetView tabSelected="1" zoomScale="115" zoomScaleNormal="115" zoomScalePageLayoutView="0" workbookViewId="0" topLeftCell="A1">
      <selection activeCell="DC10" sqref="DC10"/>
    </sheetView>
  </sheetViews>
  <sheetFormatPr defaultColWidth="8.75390625" defaultRowHeight="12.75" outlineLevelCol="2"/>
  <cols>
    <col min="1" max="1" width="42.00390625" style="58" customWidth="1"/>
    <col min="2" max="2" width="8.75390625" style="58" customWidth="1"/>
    <col min="3" max="3" width="5.375" style="57" hidden="1" customWidth="1"/>
    <col min="4" max="4" width="11.75390625" style="34" hidden="1" customWidth="1"/>
    <col min="5" max="5" width="2.75390625" style="34" hidden="1" customWidth="1"/>
    <col min="6" max="6" width="11.75390625" style="34" hidden="1" customWidth="1"/>
    <col min="7" max="7" width="2.75390625" style="34" hidden="1" customWidth="1"/>
    <col min="8" max="8" width="11.75390625" style="34" hidden="1" customWidth="1"/>
    <col min="9" max="9" width="2.75390625" style="34" hidden="1" customWidth="1"/>
    <col min="10" max="10" width="11.75390625" style="34" hidden="1" customWidth="1"/>
    <col min="11" max="11" width="2.75390625" style="34" hidden="1" customWidth="1"/>
    <col min="12" max="12" width="11.75390625" style="34" hidden="1" customWidth="1"/>
    <col min="13" max="13" width="2.75390625" style="34" hidden="1" customWidth="1"/>
    <col min="14" max="14" width="11.75390625" style="34" hidden="1" customWidth="1"/>
    <col min="15" max="15" width="2.75390625" style="34" hidden="1" customWidth="1"/>
    <col min="16" max="16" width="11.75390625" style="34" hidden="1" customWidth="1"/>
    <col min="17" max="17" width="2.75390625" style="34" hidden="1" customWidth="1"/>
    <col min="18" max="18" width="11.75390625" style="34" hidden="1" customWidth="1"/>
    <col min="19" max="19" width="2.75390625" style="34" hidden="1" customWidth="1"/>
    <col min="20" max="20" width="11.75390625" style="34" hidden="1" customWidth="1"/>
    <col min="21" max="21" width="2.75390625" style="34" hidden="1" customWidth="1"/>
    <col min="22" max="22" width="11.75390625" style="34" hidden="1" customWidth="1"/>
    <col min="23" max="23" width="2.75390625" style="34" hidden="1" customWidth="1"/>
    <col min="24" max="24" width="11.75390625" style="34" hidden="1" customWidth="1"/>
    <col min="25" max="25" width="2.75390625" style="34" hidden="1" customWidth="1"/>
    <col min="26" max="26" width="11.75390625" style="34" hidden="1" customWidth="1" outlineLevel="1" collapsed="1"/>
    <col min="27" max="27" width="2.75390625" style="34" hidden="1" customWidth="1" outlineLevel="1"/>
    <col min="28" max="28" width="11.75390625" style="34" hidden="1" customWidth="1" outlineLevel="1" collapsed="1"/>
    <col min="29" max="29" width="2.75390625" style="34" hidden="1" customWidth="1" outlineLevel="1"/>
    <col min="30" max="30" width="11.75390625" style="34" hidden="1" customWidth="1" outlineLevel="1" collapsed="1"/>
    <col min="31" max="31" width="2.75390625" style="34" hidden="1" customWidth="1" outlineLevel="1"/>
    <col min="32" max="32" width="11.75390625" style="34" hidden="1" customWidth="1" outlineLevel="1" collapsed="1"/>
    <col min="33" max="33" width="2.75390625" style="34" hidden="1" customWidth="1" outlineLevel="1"/>
    <col min="34" max="34" width="11.75390625" style="34" hidden="1" customWidth="1" outlineLevel="1" collapsed="1"/>
    <col min="35" max="35" width="2.75390625" style="34" hidden="1" customWidth="1" outlineLevel="1"/>
    <col min="36" max="36" width="11.75390625" style="34" hidden="1" customWidth="1" outlineLevel="1" collapsed="1"/>
    <col min="37" max="37" width="2.75390625" style="34" hidden="1" customWidth="1" outlineLevel="1"/>
    <col min="38" max="38" width="11.75390625" style="34" hidden="1" customWidth="1" outlineLevel="1" collapsed="1"/>
    <col min="39" max="39" width="2.75390625" style="34" hidden="1" customWidth="1" outlineLevel="1"/>
    <col min="40" max="40" width="11.75390625" style="34" hidden="1" customWidth="1" outlineLevel="2" collapsed="1"/>
    <col min="41" max="41" width="2.75390625" style="34" hidden="1" customWidth="1" outlineLevel="2"/>
    <col min="42" max="42" width="11.75390625" style="34" hidden="1" customWidth="1" outlineLevel="2" collapsed="1"/>
    <col min="43" max="43" width="2.75390625" style="34" hidden="1" customWidth="1" outlineLevel="2"/>
    <col min="44" max="44" width="11.75390625" style="34" hidden="1" customWidth="1" outlineLevel="2" collapsed="1"/>
    <col min="45" max="45" width="2.75390625" style="34" hidden="1" customWidth="1" outlineLevel="2"/>
    <col min="46" max="46" width="11.75390625" style="34" hidden="1" customWidth="1" outlineLevel="2" collapsed="1"/>
    <col min="47" max="47" width="2.75390625" style="34" hidden="1" customWidth="1" outlineLevel="2"/>
    <col min="48" max="48" width="11.75390625" style="34" hidden="1" customWidth="1" outlineLevel="1" collapsed="1"/>
    <col min="49" max="49" width="2.75390625" style="34" hidden="1" customWidth="1" outlineLevel="1"/>
    <col min="50" max="50" width="11.75390625" style="56" hidden="1" customWidth="1" outlineLevel="2" collapsed="1"/>
    <col min="51" max="51" width="2.75390625" style="56" hidden="1" customWidth="1" outlineLevel="2"/>
    <col min="52" max="52" width="11.75390625" style="56" hidden="1" customWidth="1" outlineLevel="2" collapsed="1"/>
    <col min="53" max="53" width="2.75390625" style="56" hidden="1" customWidth="1" outlineLevel="2"/>
    <col min="54" max="54" width="11.75390625" style="56" hidden="1" customWidth="1" outlineLevel="2" collapsed="1"/>
    <col min="55" max="55" width="2.75390625" style="56" hidden="1" customWidth="1" outlineLevel="2"/>
    <col min="56" max="56" width="11.75390625" style="56" hidden="1" customWidth="1" outlineLevel="2" collapsed="1"/>
    <col min="57" max="57" width="2.75390625" style="56" hidden="1" customWidth="1" outlineLevel="2"/>
    <col min="58" max="58" width="11.75390625" style="56" hidden="1" customWidth="1" outlineLevel="2" collapsed="1"/>
    <col min="59" max="59" width="2.75390625" style="56" hidden="1" customWidth="1" outlineLevel="2"/>
    <col min="60" max="60" width="11.75390625" style="56" hidden="1" customWidth="1" outlineLevel="2" collapsed="1"/>
    <col min="61" max="61" width="2.75390625" style="56" hidden="1" customWidth="1" outlineLevel="2"/>
    <col min="62" max="62" width="11.75390625" style="56" hidden="1" customWidth="1" outlineLevel="2" collapsed="1"/>
    <col min="63" max="63" width="2.75390625" style="56" hidden="1" customWidth="1" outlineLevel="2"/>
    <col min="64" max="64" width="11.75390625" style="56" hidden="1" customWidth="1" outlineLevel="2" collapsed="1"/>
    <col min="65" max="65" width="2.75390625" style="56" hidden="1" customWidth="1" outlineLevel="2"/>
    <col min="66" max="66" width="11.75390625" style="56" hidden="1" customWidth="1" outlineLevel="1" collapsed="1"/>
    <col min="67" max="67" width="2.75390625" style="56" hidden="1" customWidth="1" outlineLevel="1"/>
    <col min="68" max="68" width="11.75390625" style="56" hidden="1" customWidth="1" outlineLevel="1" collapsed="1"/>
    <col min="69" max="69" width="2.75390625" style="56" hidden="1" customWidth="1" outlineLevel="1"/>
    <col min="70" max="70" width="11.75390625" style="56" hidden="1" customWidth="1" outlineLevel="1" collapsed="1"/>
    <col min="71" max="71" width="2.75390625" style="56" hidden="1" customWidth="1" outlineLevel="1"/>
    <col min="72" max="72" width="11.75390625" style="56" hidden="1" customWidth="1" outlineLevel="1" collapsed="1"/>
    <col min="73" max="73" width="2.75390625" style="56" hidden="1" customWidth="1" outlineLevel="1"/>
    <col min="74" max="74" width="11.75390625" style="61" hidden="1" customWidth="1" outlineLevel="1" collapsed="1"/>
    <col min="75" max="75" width="2.75390625" style="56" hidden="1" customWidth="1" outlineLevel="1"/>
    <col min="76" max="76" width="11.75390625" style="61" hidden="1" customWidth="1" outlineLevel="1" collapsed="1"/>
    <col min="77" max="77" width="2.75390625" style="56" hidden="1" customWidth="1" outlineLevel="1"/>
    <col min="78" max="78" width="11.75390625" style="61" hidden="1" customWidth="1" outlineLevel="1" collapsed="1"/>
    <col min="79" max="79" width="2.75390625" style="56" hidden="1" customWidth="1" outlineLevel="1"/>
    <col min="80" max="80" width="11.75390625" style="61" hidden="1" customWidth="1" outlineLevel="1" collapsed="1"/>
    <col min="81" max="81" width="2.75390625" style="56" hidden="1" customWidth="1" outlineLevel="1"/>
    <col min="82" max="82" width="11.75390625" style="61" hidden="1" customWidth="1" outlineLevel="1" collapsed="1"/>
    <col min="83" max="83" width="2.75390625" style="56" hidden="1" customWidth="1" outlineLevel="1"/>
    <col min="84" max="84" width="11.75390625" style="61" hidden="1" customWidth="1" outlineLevel="1" collapsed="1"/>
    <col min="85" max="85" width="2.75390625" style="56" hidden="1" customWidth="1" outlineLevel="1"/>
    <col min="86" max="86" width="11.75390625" style="61" hidden="1" customWidth="1" outlineLevel="1" collapsed="1"/>
    <col min="87" max="87" width="2.75390625" style="56" hidden="1" customWidth="1" outlineLevel="1"/>
    <col min="88" max="88" width="11.75390625" style="61" hidden="1" customWidth="1" outlineLevel="1" collapsed="1"/>
    <col min="89" max="89" width="2.75390625" style="56" hidden="1" customWidth="1" outlineLevel="1"/>
    <col min="90" max="90" width="11.75390625" style="61" hidden="1" customWidth="1" outlineLevel="1" collapsed="1"/>
    <col min="91" max="91" width="2.75390625" style="56" hidden="1" customWidth="1" outlineLevel="1"/>
    <col min="92" max="92" width="11.75390625" style="61" hidden="1" customWidth="1" outlineLevel="1" collapsed="1"/>
    <col min="93" max="93" width="2.75390625" style="56" hidden="1" customWidth="1" outlineLevel="1"/>
    <col min="94" max="94" width="11.75390625" style="61" hidden="1" customWidth="1" outlineLevel="1" collapsed="1"/>
    <col min="95" max="95" width="2.75390625" style="56" hidden="1" customWidth="1" outlineLevel="1"/>
    <col min="96" max="96" width="11.75390625" style="61" hidden="1" customWidth="1" collapsed="1"/>
    <col min="97" max="97" width="2.75390625" style="56" hidden="1" customWidth="1"/>
    <col min="98" max="98" width="11.75390625" style="61" customWidth="1" collapsed="1"/>
    <col min="99" max="99" width="2.75390625" style="56" customWidth="1"/>
    <col min="100" max="100" width="11.75390625" style="61" customWidth="1" collapsed="1"/>
    <col min="101" max="101" width="2.75390625" style="56" customWidth="1"/>
    <col min="102" max="102" width="11.75390625" style="61" customWidth="1" collapsed="1"/>
    <col min="103" max="103" width="2.75390625" style="56" customWidth="1"/>
    <col min="104" max="16384" width="8.75390625" style="34" customWidth="1"/>
  </cols>
  <sheetData>
    <row r="1" spans="1:103" ht="60" customHeight="1">
      <c r="A1" s="33" t="s">
        <v>117</v>
      </c>
      <c r="B1" s="66" t="s">
        <v>103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</row>
    <row r="2" spans="1:103" ht="27" customHeight="1">
      <c r="A2" s="3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</row>
    <row r="3" spans="1:103" s="37" customFormat="1" ht="17.25" customHeight="1">
      <c r="A3" s="90" t="s">
        <v>55</v>
      </c>
      <c r="B3" s="90"/>
      <c r="C3" s="36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93"/>
      <c r="BO3" s="93"/>
      <c r="BP3" s="93"/>
      <c r="BQ3" s="93"/>
      <c r="BR3" s="93"/>
      <c r="BS3" s="93"/>
      <c r="BT3" s="93"/>
      <c r="BU3" s="93"/>
      <c r="BV3" s="62" t="s">
        <v>118</v>
      </c>
      <c r="BW3" s="63"/>
      <c r="BX3" s="62" t="s">
        <v>119</v>
      </c>
      <c r="BY3" s="63"/>
      <c r="BZ3" s="62" t="s">
        <v>120</v>
      </c>
      <c r="CA3" s="63"/>
      <c r="CB3" s="62" t="s">
        <v>121</v>
      </c>
      <c r="CC3" s="63"/>
      <c r="CD3" s="62" t="s">
        <v>122</v>
      </c>
      <c r="CE3" s="63"/>
      <c r="CF3" s="62" t="s">
        <v>123</v>
      </c>
      <c r="CG3" s="63"/>
      <c r="CH3" s="62" t="s">
        <v>124</v>
      </c>
      <c r="CI3" s="63"/>
      <c r="CJ3" s="62" t="s">
        <v>125</v>
      </c>
      <c r="CK3" s="63"/>
      <c r="CL3" s="62" t="s">
        <v>126</v>
      </c>
      <c r="CM3" s="63"/>
      <c r="CN3" s="62" t="s">
        <v>127</v>
      </c>
      <c r="CO3" s="63"/>
      <c r="CP3" s="62" t="s">
        <v>128</v>
      </c>
      <c r="CQ3" s="63"/>
      <c r="CR3" s="62" t="s">
        <v>129</v>
      </c>
      <c r="CS3" s="63"/>
      <c r="CT3" s="62" t="s">
        <v>130</v>
      </c>
      <c r="CU3" s="63"/>
      <c r="CV3" s="62" t="s">
        <v>131</v>
      </c>
      <c r="CW3" s="63"/>
      <c r="CX3" s="62" t="s">
        <v>132</v>
      </c>
      <c r="CY3" s="63"/>
    </row>
    <row r="4" spans="1:103" s="39" customFormat="1" ht="26.25" customHeight="1">
      <c r="A4" s="90"/>
      <c r="B4" s="90"/>
      <c r="C4" s="38"/>
      <c r="D4" s="74">
        <v>39814</v>
      </c>
      <c r="E4" s="74"/>
      <c r="F4" s="74">
        <v>39845</v>
      </c>
      <c r="G4" s="74"/>
      <c r="H4" s="74">
        <v>39873</v>
      </c>
      <c r="I4" s="74"/>
      <c r="J4" s="74">
        <v>39904</v>
      </c>
      <c r="K4" s="74"/>
      <c r="L4" s="74">
        <v>39934</v>
      </c>
      <c r="M4" s="74"/>
      <c r="N4" s="74">
        <v>39965</v>
      </c>
      <c r="O4" s="74"/>
      <c r="P4" s="74">
        <v>39995</v>
      </c>
      <c r="Q4" s="74"/>
      <c r="R4" s="74">
        <v>40026</v>
      </c>
      <c r="S4" s="74"/>
      <c r="T4" s="74">
        <v>40057</v>
      </c>
      <c r="U4" s="74"/>
      <c r="V4" s="74">
        <v>40087</v>
      </c>
      <c r="W4" s="74"/>
      <c r="X4" s="74">
        <v>40118</v>
      </c>
      <c r="Y4" s="74"/>
      <c r="Z4" s="74">
        <v>42766</v>
      </c>
      <c r="AA4" s="74"/>
      <c r="AB4" s="74">
        <v>42794</v>
      </c>
      <c r="AC4" s="74"/>
      <c r="AD4" s="74">
        <v>42825</v>
      </c>
      <c r="AE4" s="74"/>
      <c r="AF4" s="74">
        <v>42855</v>
      </c>
      <c r="AG4" s="74"/>
      <c r="AH4" s="74">
        <v>42886</v>
      </c>
      <c r="AI4" s="74"/>
      <c r="AJ4" s="74">
        <v>42916</v>
      </c>
      <c r="AK4" s="74"/>
      <c r="AL4" s="74">
        <v>42947</v>
      </c>
      <c r="AM4" s="74"/>
      <c r="AN4" s="74">
        <v>42978</v>
      </c>
      <c r="AO4" s="74"/>
      <c r="AP4" s="74">
        <v>43008</v>
      </c>
      <c r="AQ4" s="74"/>
      <c r="AR4" s="74">
        <v>43039</v>
      </c>
      <c r="AS4" s="74"/>
      <c r="AT4" s="74">
        <v>43069</v>
      </c>
      <c r="AU4" s="74"/>
      <c r="AV4" s="74">
        <v>43099</v>
      </c>
      <c r="AW4" s="74"/>
      <c r="AX4" s="71">
        <v>43131</v>
      </c>
      <c r="AY4" s="71"/>
      <c r="AZ4" s="71">
        <v>43159</v>
      </c>
      <c r="BA4" s="71"/>
      <c r="BB4" s="71">
        <v>43190</v>
      </c>
      <c r="BC4" s="71"/>
      <c r="BD4" s="71">
        <v>43220</v>
      </c>
      <c r="BE4" s="71"/>
      <c r="BF4" s="71">
        <v>43251</v>
      </c>
      <c r="BG4" s="71"/>
      <c r="BH4" s="71">
        <v>43281</v>
      </c>
      <c r="BI4" s="71"/>
      <c r="BJ4" s="71">
        <v>43312</v>
      </c>
      <c r="BK4" s="71"/>
      <c r="BL4" s="71">
        <v>43343</v>
      </c>
      <c r="BM4" s="71"/>
      <c r="BN4" s="71">
        <v>43373</v>
      </c>
      <c r="BO4" s="71"/>
      <c r="BP4" s="71">
        <v>43404</v>
      </c>
      <c r="BQ4" s="71"/>
      <c r="BR4" s="71">
        <v>43434</v>
      </c>
      <c r="BS4" s="71"/>
      <c r="BT4" s="71">
        <v>43465</v>
      </c>
      <c r="BU4" s="71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</row>
    <row r="5" spans="1:103" s="41" customFormat="1" ht="13.5">
      <c r="A5" s="91">
        <v>0</v>
      </c>
      <c r="B5" s="92"/>
      <c r="C5" s="40"/>
      <c r="D5" s="87">
        <v>2</v>
      </c>
      <c r="E5" s="88"/>
      <c r="F5" s="87">
        <v>2</v>
      </c>
      <c r="G5" s="88"/>
      <c r="H5" s="87">
        <v>2</v>
      </c>
      <c r="I5" s="88"/>
      <c r="J5" s="87">
        <v>2</v>
      </c>
      <c r="K5" s="88"/>
      <c r="L5" s="87">
        <v>2</v>
      </c>
      <c r="M5" s="88"/>
      <c r="N5" s="87">
        <v>2</v>
      </c>
      <c r="O5" s="88"/>
      <c r="P5" s="87">
        <v>2</v>
      </c>
      <c r="Q5" s="88"/>
      <c r="R5" s="87">
        <v>2</v>
      </c>
      <c r="S5" s="88"/>
      <c r="T5" s="87">
        <v>2</v>
      </c>
      <c r="U5" s="88"/>
      <c r="V5" s="87">
        <v>2</v>
      </c>
      <c r="W5" s="88"/>
      <c r="X5" s="87">
        <v>2</v>
      </c>
      <c r="Y5" s="88"/>
      <c r="Z5" s="69">
        <v>1</v>
      </c>
      <c r="AA5" s="70"/>
      <c r="AB5" s="69">
        <v>2</v>
      </c>
      <c r="AC5" s="70"/>
      <c r="AD5" s="69">
        <v>3</v>
      </c>
      <c r="AE5" s="70"/>
      <c r="AF5" s="69">
        <v>4</v>
      </c>
      <c r="AG5" s="70"/>
      <c r="AH5" s="69">
        <v>5</v>
      </c>
      <c r="AI5" s="70"/>
      <c r="AJ5" s="69">
        <v>6</v>
      </c>
      <c r="AK5" s="70"/>
      <c r="AL5" s="69">
        <v>7</v>
      </c>
      <c r="AM5" s="70"/>
      <c r="AN5" s="69">
        <v>8</v>
      </c>
      <c r="AO5" s="70"/>
      <c r="AP5" s="69">
        <v>9</v>
      </c>
      <c r="AQ5" s="70"/>
      <c r="AR5" s="69">
        <v>10</v>
      </c>
      <c r="AS5" s="70"/>
      <c r="AT5" s="69">
        <v>11</v>
      </c>
      <c r="AU5" s="70"/>
      <c r="AV5" s="69">
        <v>12</v>
      </c>
      <c r="AW5" s="70"/>
      <c r="AX5" s="72">
        <v>1</v>
      </c>
      <c r="AY5" s="73"/>
      <c r="AZ5" s="72">
        <v>2</v>
      </c>
      <c r="BA5" s="73"/>
      <c r="BB5" s="72">
        <v>3</v>
      </c>
      <c r="BC5" s="73"/>
      <c r="BD5" s="72">
        <v>4</v>
      </c>
      <c r="BE5" s="73"/>
      <c r="BF5" s="72">
        <v>5</v>
      </c>
      <c r="BG5" s="73"/>
      <c r="BH5" s="72">
        <v>6</v>
      </c>
      <c r="BI5" s="73"/>
      <c r="BJ5" s="72">
        <v>7</v>
      </c>
      <c r="BK5" s="73"/>
      <c r="BL5" s="72">
        <v>8</v>
      </c>
      <c r="BM5" s="73"/>
      <c r="BN5" s="72">
        <v>9</v>
      </c>
      <c r="BO5" s="73"/>
      <c r="BP5" s="72">
        <v>10</v>
      </c>
      <c r="BQ5" s="73"/>
      <c r="BR5" s="72">
        <v>11</v>
      </c>
      <c r="BS5" s="73"/>
      <c r="BT5" s="72">
        <v>12</v>
      </c>
      <c r="BU5" s="73"/>
      <c r="BV5" s="64">
        <v>1</v>
      </c>
      <c r="BW5" s="65"/>
      <c r="BX5" s="64">
        <v>2</v>
      </c>
      <c r="BY5" s="65"/>
      <c r="BZ5" s="64">
        <v>3</v>
      </c>
      <c r="CA5" s="65"/>
      <c r="CB5" s="64">
        <v>4</v>
      </c>
      <c r="CC5" s="65"/>
      <c r="CD5" s="64">
        <v>5</v>
      </c>
      <c r="CE5" s="65"/>
      <c r="CF5" s="64">
        <v>6</v>
      </c>
      <c r="CG5" s="65"/>
      <c r="CH5" s="64">
        <v>7</v>
      </c>
      <c r="CI5" s="65"/>
      <c r="CJ5" s="64">
        <v>8</v>
      </c>
      <c r="CK5" s="65"/>
      <c r="CL5" s="64">
        <v>9</v>
      </c>
      <c r="CM5" s="65"/>
      <c r="CN5" s="64">
        <v>10</v>
      </c>
      <c r="CO5" s="65"/>
      <c r="CP5" s="64">
        <v>11</v>
      </c>
      <c r="CQ5" s="65"/>
      <c r="CR5" s="64">
        <v>12</v>
      </c>
      <c r="CS5" s="65"/>
      <c r="CT5" s="64">
        <v>1</v>
      </c>
      <c r="CU5" s="65"/>
      <c r="CV5" s="64">
        <v>2</v>
      </c>
      <c r="CW5" s="65"/>
      <c r="CX5" s="64">
        <v>3</v>
      </c>
      <c r="CY5" s="65"/>
    </row>
    <row r="6" spans="1:103" s="47" customFormat="1" ht="27.75" customHeight="1">
      <c r="A6" s="79" t="s">
        <v>56</v>
      </c>
      <c r="B6" s="80"/>
      <c r="C6" s="42" t="s">
        <v>7</v>
      </c>
      <c r="D6" s="43">
        <f>SUM(D8+D11+D9)</f>
        <v>370714.75999998755</v>
      </c>
      <c r="E6" s="44"/>
      <c r="F6" s="43">
        <f>SUM(F8+F11+F9)</f>
        <v>717472.1300000001</v>
      </c>
      <c r="G6" s="44"/>
      <c r="H6" s="43">
        <f>SUM(H8+H11+H9)</f>
        <v>1091046.67</v>
      </c>
      <c r="I6" s="44"/>
      <c r="J6" s="43">
        <f>SUM(J8+J11+J9)</f>
        <v>1486901.07</v>
      </c>
      <c r="K6" s="44"/>
      <c r="L6" s="43">
        <f>SUM(L8+L11+L9)</f>
        <v>1973785.2999999998</v>
      </c>
      <c r="M6" s="44"/>
      <c r="N6" s="43">
        <f>SUM(N8+N11+N9)</f>
        <v>2301673.369999999</v>
      </c>
      <c r="O6" s="44"/>
      <c r="P6" s="43">
        <f>SUM(P8+P11+P9)</f>
        <v>2650565.6499999994</v>
      </c>
      <c r="Q6" s="44"/>
      <c r="R6" s="43">
        <f>SUM(R8+R11+R9)</f>
        <v>3033804.5300000003</v>
      </c>
      <c r="S6" s="44"/>
      <c r="T6" s="43">
        <f>SUM(T8+T11+T9)</f>
        <v>3483972.87</v>
      </c>
      <c r="U6" s="44"/>
      <c r="V6" s="43">
        <f>SUM(V8+V11+V9)</f>
        <v>3966409.0199999996</v>
      </c>
      <c r="W6" s="44"/>
      <c r="X6" s="43">
        <f>SUM(X8+X11+X9)</f>
        <v>4305159.4</v>
      </c>
      <c r="Y6" s="44"/>
      <c r="Z6" s="43">
        <f>SUM(Z8+Z11+Z9)</f>
        <v>0</v>
      </c>
      <c r="AA6" s="44"/>
      <c r="AB6" s="43">
        <f>SUM(AB8+AB11+AB9)</f>
        <v>0</v>
      </c>
      <c r="AC6" s="44"/>
      <c r="AD6" s="43">
        <f>SUM(AD8+AD11+AD9)</f>
        <v>0</v>
      </c>
      <c r="AE6" s="44"/>
      <c r="AF6" s="43">
        <f>SUM(AF8+AF11+AF9)</f>
        <v>0</v>
      </c>
      <c r="AG6" s="44"/>
      <c r="AH6" s="43">
        <f>SUM(AH8+AH11+AH9)</f>
        <v>0</v>
      </c>
      <c r="AI6" s="44"/>
      <c r="AJ6" s="43">
        <f>SUM(AJ8+AJ11+AJ9)</f>
        <v>0</v>
      </c>
      <c r="AK6" s="44"/>
      <c r="AL6" s="43">
        <v>1170008.23</v>
      </c>
      <c r="AM6" s="44"/>
      <c r="AN6" s="43">
        <f>SUM(AN8+AN11+AN9)</f>
        <v>1294893.58</v>
      </c>
      <c r="AO6" s="44"/>
      <c r="AP6" s="43">
        <f>SUM(AP8+AP11+AP9)</f>
        <v>1582990.55</v>
      </c>
      <c r="AQ6" s="44"/>
      <c r="AR6" s="43">
        <f>SUM(AR8+AR11+AR9)</f>
        <v>1888150.43</v>
      </c>
      <c r="AS6" s="44"/>
      <c r="AT6" s="43">
        <f>SUM(AT8+AT11+AT9)</f>
        <v>2125897.55</v>
      </c>
      <c r="AU6" s="44"/>
      <c r="AV6" s="43">
        <f>SUM(AV8+AV11+AV9)</f>
        <v>2337172.7199999997</v>
      </c>
      <c r="AW6" s="44"/>
      <c r="AX6" s="45">
        <f>SUM(AX8+AX11+AX9)</f>
        <v>228027.23</v>
      </c>
      <c r="AY6" s="46"/>
      <c r="AZ6" s="45">
        <f>SUM(AZ8+AZ11+AZ9)</f>
        <v>438638.77</v>
      </c>
      <c r="BA6" s="46"/>
      <c r="BB6" s="45">
        <f>SUM(BB8+BB11+BB9)</f>
        <v>645505.38</v>
      </c>
      <c r="BC6" s="46"/>
      <c r="BD6" s="45">
        <f>SUM(BD8+BD11+BD9)</f>
        <v>909973.05</v>
      </c>
      <c r="BE6" s="46"/>
      <c r="BF6" s="45">
        <f>SUM(BF8+BF11+BF9)</f>
        <v>1233864.68</v>
      </c>
      <c r="BG6" s="46"/>
      <c r="BH6" s="45">
        <f>SUM(BH8+BH11+BH9)</f>
        <v>1482685.3</v>
      </c>
      <c r="BI6" s="46"/>
      <c r="BJ6" s="45">
        <f>SUM(BJ8+BJ11+BJ9)</f>
        <v>1658171.98</v>
      </c>
      <c r="BK6" s="46"/>
      <c r="BL6" s="45">
        <f>SUM(BL8+BL11+BL9)</f>
        <v>1895745.08</v>
      </c>
      <c r="BM6" s="46"/>
      <c r="BN6" s="45">
        <f>SUM(BN8+BN11+BN9)</f>
        <v>2256663.33</v>
      </c>
      <c r="BO6" s="46"/>
      <c r="BP6" s="45">
        <f>SUM(BP8+BP11+BP9)</f>
        <v>2617398.1</v>
      </c>
      <c r="BQ6" s="46"/>
      <c r="BR6" s="45">
        <f>SUM(BR8+BR11+BR9)</f>
        <v>2995553.09</v>
      </c>
      <c r="BS6" s="46"/>
      <c r="BT6" s="45">
        <f>SUM(BT8+BT11+BT9)</f>
        <v>3229872</v>
      </c>
      <c r="BU6" s="46"/>
      <c r="BV6" s="59">
        <f>SUM(BV8+BV11+BV9)</f>
        <v>226163.34</v>
      </c>
      <c r="BW6" s="46"/>
      <c r="BX6" s="59">
        <f>SUM(BX8+BX11+BX9)</f>
        <v>530127.16</v>
      </c>
      <c r="BY6" s="46"/>
      <c r="BZ6" s="59">
        <f>SUM(BZ8+BZ11+BZ9)</f>
        <v>865727.38</v>
      </c>
      <c r="CA6" s="46"/>
      <c r="CB6" s="59">
        <f>SUM(CB8+CB11+CB9)</f>
        <v>1148868.78</v>
      </c>
      <c r="CC6" s="46"/>
      <c r="CD6" s="59">
        <f>SUM(CD8+CD11+CD9)</f>
        <v>1540571.7</v>
      </c>
      <c r="CE6" s="46"/>
      <c r="CF6" s="59">
        <f>SUM(CF8+CF11+CF9)</f>
        <v>1845381.66</v>
      </c>
      <c r="CG6" s="46"/>
      <c r="CH6" s="59">
        <f>SUM(CH8+CH11+CH9)</f>
        <v>2145735.65</v>
      </c>
      <c r="CI6" s="46"/>
      <c r="CJ6" s="59">
        <f>SUM(CJ8+CJ11+CJ9)</f>
        <v>2317941.67</v>
      </c>
      <c r="CK6" s="46"/>
      <c r="CL6" s="59">
        <f>SUM(CL8+CL11+CL9)</f>
        <v>2762005.01</v>
      </c>
      <c r="CM6" s="46"/>
      <c r="CN6" s="59">
        <f>SUM(CN8+CN11+CN9)</f>
        <v>3200021.61</v>
      </c>
      <c r="CO6" s="46"/>
      <c r="CP6" s="59">
        <f>SUM(CP8+CP11+CP9)</f>
        <v>3528110.65</v>
      </c>
      <c r="CQ6" s="46"/>
      <c r="CR6" s="59">
        <f>SUM(CR8+CR11+CR9)</f>
        <v>3928245.94</v>
      </c>
      <c r="CS6" s="46"/>
      <c r="CT6" s="59">
        <f>SUM(CT8+CT11+CT9)</f>
        <v>282225.18</v>
      </c>
      <c r="CU6" s="46"/>
      <c r="CV6" s="59">
        <f>SUM(CV8+CV11+CV9)</f>
        <v>594067.94</v>
      </c>
      <c r="CW6" s="46"/>
      <c r="CX6" s="59">
        <f>SUM(CX8+CX11+CX9)</f>
        <v>851058.61</v>
      </c>
      <c r="CY6" s="46"/>
    </row>
    <row r="7" spans="1:103" s="47" customFormat="1" ht="27.75" customHeight="1">
      <c r="A7" s="85" t="s">
        <v>57</v>
      </c>
      <c r="B7" s="86"/>
      <c r="C7" s="42" t="s">
        <v>8</v>
      </c>
      <c r="D7" s="43">
        <v>0</v>
      </c>
      <c r="E7" s="44"/>
      <c r="F7" s="43">
        <v>0</v>
      </c>
      <c r="G7" s="44"/>
      <c r="H7" s="43">
        <v>0</v>
      </c>
      <c r="I7" s="44"/>
      <c r="J7" s="43">
        <v>0</v>
      </c>
      <c r="K7" s="44"/>
      <c r="L7" s="43">
        <v>0</v>
      </c>
      <c r="M7" s="44"/>
      <c r="N7" s="43">
        <v>0</v>
      </c>
      <c r="O7" s="44"/>
      <c r="P7" s="43">
        <v>0</v>
      </c>
      <c r="Q7" s="44"/>
      <c r="R7" s="43">
        <v>0</v>
      </c>
      <c r="S7" s="44"/>
      <c r="T7" s="43">
        <v>0</v>
      </c>
      <c r="U7" s="44"/>
      <c r="V7" s="43">
        <v>0</v>
      </c>
      <c r="W7" s="44"/>
      <c r="X7" s="43">
        <v>0</v>
      </c>
      <c r="Y7" s="44"/>
      <c r="Z7" s="43">
        <v>0</v>
      </c>
      <c r="AA7" s="44"/>
      <c r="AB7" s="43">
        <v>0</v>
      </c>
      <c r="AC7" s="44"/>
      <c r="AD7" s="43">
        <v>0</v>
      </c>
      <c r="AE7" s="44"/>
      <c r="AF7" s="43">
        <v>0</v>
      </c>
      <c r="AG7" s="44"/>
      <c r="AH7" s="43">
        <v>0</v>
      </c>
      <c r="AI7" s="44"/>
      <c r="AJ7" s="43">
        <v>0</v>
      </c>
      <c r="AK7" s="44"/>
      <c r="AL7" s="43">
        <v>0</v>
      </c>
      <c r="AM7" s="44"/>
      <c r="AN7" s="43">
        <v>0</v>
      </c>
      <c r="AO7" s="44"/>
      <c r="AP7" s="43">
        <v>0</v>
      </c>
      <c r="AQ7" s="44"/>
      <c r="AR7" s="43">
        <v>0</v>
      </c>
      <c r="AS7" s="44"/>
      <c r="AT7" s="43">
        <v>0</v>
      </c>
      <c r="AU7" s="44"/>
      <c r="AV7" s="43">
        <v>0</v>
      </c>
      <c r="AW7" s="44"/>
      <c r="AX7" s="45">
        <v>0</v>
      </c>
      <c r="AY7" s="46"/>
      <c r="AZ7" s="45">
        <v>0</v>
      </c>
      <c r="BA7" s="46"/>
      <c r="BB7" s="45">
        <v>0</v>
      </c>
      <c r="BC7" s="46"/>
      <c r="BD7" s="45">
        <v>0</v>
      </c>
      <c r="BE7" s="46"/>
      <c r="BF7" s="45">
        <v>0</v>
      </c>
      <c r="BG7" s="46"/>
      <c r="BH7" s="45">
        <v>0</v>
      </c>
      <c r="BI7" s="46"/>
      <c r="BJ7" s="45">
        <v>0</v>
      </c>
      <c r="BK7" s="46"/>
      <c r="BL7" s="45">
        <v>0</v>
      </c>
      <c r="BM7" s="46"/>
      <c r="BN7" s="45">
        <v>0</v>
      </c>
      <c r="BO7" s="46"/>
      <c r="BP7" s="45">
        <v>0</v>
      </c>
      <c r="BQ7" s="46"/>
      <c r="BR7" s="45">
        <v>0</v>
      </c>
      <c r="BS7" s="46"/>
      <c r="BT7" s="45">
        <v>0</v>
      </c>
      <c r="BU7" s="46"/>
      <c r="BV7" s="59">
        <v>0</v>
      </c>
      <c r="BW7" s="46"/>
      <c r="BX7" s="59">
        <v>0</v>
      </c>
      <c r="BY7" s="46"/>
      <c r="BZ7" s="59">
        <v>0</v>
      </c>
      <c r="CA7" s="46"/>
      <c r="CB7" s="59">
        <v>0</v>
      </c>
      <c r="CC7" s="46"/>
      <c r="CD7" s="59">
        <v>0</v>
      </c>
      <c r="CE7" s="46"/>
      <c r="CF7" s="59">
        <v>0</v>
      </c>
      <c r="CG7" s="46"/>
      <c r="CH7" s="59">
        <v>0</v>
      </c>
      <c r="CI7" s="46"/>
      <c r="CJ7" s="59">
        <v>0</v>
      </c>
      <c r="CK7" s="46"/>
      <c r="CL7" s="59">
        <v>0</v>
      </c>
      <c r="CM7" s="46"/>
      <c r="CN7" s="59">
        <v>0</v>
      </c>
      <c r="CO7" s="46"/>
      <c r="CP7" s="59">
        <v>0</v>
      </c>
      <c r="CQ7" s="46"/>
      <c r="CR7" s="59">
        <v>0</v>
      </c>
      <c r="CS7" s="46"/>
      <c r="CT7" s="59">
        <v>0</v>
      </c>
      <c r="CU7" s="46"/>
      <c r="CV7" s="59">
        <v>0</v>
      </c>
      <c r="CW7" s="46"/>
      <c r="CX7" s="59">
        <v>0</v>
      </c>
      <c r="CY7" s="46"/>
    </row>
    <row r="8" spans="1:103" s="47" customFormat="1" ht="27.75" customHeight="1">
      <c r="A8" s="77" t="s">
        <v>58</v>
      </c>
      <c r="B8" s="78"/>
      <c r="C8" s="42" t="s">
        <v>9</v>
      </c>
      <c r="D8" s="43">
        <v>0</v>
      </c>
      <c r="E8" s="44"/>
      <c r="F8" s="43">
        <v>0</v>
      </c>
      <c r="G8" s="44"/>
      <c r="H8" s="43">
        <v>270301.84</v>
      </c>
      <c r="I8" s="44"/>
      <c r="J8" s="43">
        <v>557232.62</v>
      </c>
      <c r="K8" s="44"/>
      <c r="L8" s="43">
        <v>995514.23</v>
      </c>
      <c r="M8" s="44"/>
      <c r="N8" s="43">
        <v>995514.23</v>
      </c>
      <c r="O8" s="44"/>
      <c r="P8" s="43">
        <v>995514.23</v>
      </c>
      <c r="Q8" s="44"/>
      <c r="R8" s="43">
        <v>1069673.11</v>
      </c>
      <c r="S8" s="44"/>
      <c r="T8" s="43">
        <v>1273448.81</v>
      </c>
      <c r="U8" s="44"/>
      <c r="V8" s="43">
        <v>1603178.08</v>
      </c>
      <c r="W8" s="44"/>
      <c r="X8" s="43">
        <v>1603178.08</v>
      </c>
      <c r="Y8" s="44"/>
      <c r="Z8" s="43">
        <v>0</v>
      </c>
      <c r="AA8" s="44"/>
      <c r="AB8" s="43">
        <v>0</v>
      </c>
      <c r="AC8" s="44"/>
      <c r="AD8" s="43">
        <v>0</v>
      </c>
      <c r="AE8" s="44"/>
      <c r="AF8" s="43">
        <v>0</v>
      </c>
      <c r="AG8" s="44"/>
      <c r="AH8" s="43">
        <v>0</v>
      </c>
      <c r="AI8" s="44"/>
      <c r="AJ8" s="43">
        <v>0</v>
      </c>
      <c r="AK8" s="44"/>
      <c r="AL8" s="43">
        <v>0</v>
      </c>
      <c r="AM8" s="44"/>
      <c r="AN8" s="43">
        <v>0</v>
      </c>
      <c r="AO8" s="44"/>
      <c r="AP8" s="43">
        <v>0</v>
      </c>
      <c r="AQ8" s="44"/>
      <c r="AR8" s="43">
        <v>0</v>
      </c>
      <c r="AS8" s="44"/>
      <c r="AT8" s="43">
        <v>0</v>
      </c>
      <c r="AU8" s="44"/>
      <c r="AV8" s="43">
        <v>0</v>
      </c>
      <c r="AW8" s="44"/>
      <c r="AX8" s="45">
        <v>0</v>
      </c>
      <c r="AY8" s="46"/>
      <c r="AZ8" s="45">
        <v>0</v>
      </c>
      <c r="BA8" s="46"/>
      <c r="BB8" s="45">
        <v>0</v>
      </c>
      <c r="BC8" s="46"/>
      <c r="BD8" s="45">
        <v>0</v>
      </c>
      <c r="BE8" s="46"/>
      <c r="BF8" s="45">
        <v>0</v>
      </c>
      <c r="BG8" s="46"/>
      <c r="BH8" s="45">
        <v>0</v>
      </c>
      <c r="BI8" s="46"/>
      <c r="BJ8" s="45">
        <v>0</v>
      </c>
      <c r="BK8" s="46"/>
      <c r="BL8" s="45">
        <v>0</v>
      </c>
      <c r="BM8" s="46"/>
      <c r="BN8" s="45">
        <v>0</v>
      </c>
      <c r="BO8" s="46"/>
      <c r="BP8" s="45">
        <v>0</v>
      </c>
      <c r="BQ8" s="46"/>
      <c r="BR8" s="45">
        <v>0</v>
      </c>
      <c r="BS8" s="46"/>
      <c r="BT8" s="45">
        <v>0</v>
      </c>
      <c r="BU8" s="46"/>
      <c r="BV8" s="59">
        <v>0</v>
      </c>
      <c r="BW8" s="46"/>
      <c r="BX8" s="59">
        <v>0</v>
      </c>
      <c r="BY8" s="46"/>
      <c r="BZ8" s="59">
        <v>0</v>
      </c>
      <c r="CA8" s="46"/>
      <c r="CB8" s="59">
        <v>0</v>
      </c>
      <c r="CC8" s="46"/>
      <c r="CD8" s="59">
        <v>0</v>
      </c>
      <c r="CE8" s="46"/>
      <c r="CF8" s="59">
        <v>0</v>
      </c>
      <c r="CG8" s="46"/>
      <c r="CH8" s="59">
        <v>0</v>
      </c>
      <c r="CI8" s="46"/>
      <c r="CJ8" s="59">
        <v>0</v>
      </c>
      <c r="CK8" s="46"/>
      <c r="CL8" s="59">
        <v>0</v>
      </c>
      <c r="CM8" s="46"/>
      <c r="CN8" s="59">
        <v>0</v>
      </c>
      <c r="CO8" s="46"/>
      <c r="CP8" s="59">
        <v>0</v>
      </c>
      <c r="CQ8" s="46"/>
      <c r="CR8" s="59">
        <v>0</v>
      </c>
      <c r="CS8" s="46"/>
      <c r="CT8" s="59">
        <v>0</v>
      </c>
      <c r="CU8" s="46"/>
      <c r="CV8" s="59">
        <v>0</v>
      </c>
      <c r="CW8" s="46"/>
      <c r="CX8" s="59">
        <v>0</v>
      </c>
      <c r="CY8" s="46"/>
    </row>
    <row r="9" spans="1:103" s="47" customFormat="1" ht="27.75" customHeight="1">
      <c r="A9" s="77" t="s">
        <v>59</v>
      </c>
      <c r="B9" s="78"/>
      <c r="C9" s="42" t="s">
        <v>10</v>
      </c>
      <c r="D9" s="43">
        <v>84014.8599999875</v>
      </c>
      <c r="E9" s="44"/>
      <c r="F9" s="43">
        <v>77223.91999999998</v>
      </c>
      <c r="G9" s="44"/>
      <c r="H9" s="43">
        <v>-101662.73</v>
      </c>
      <c r="I9" s="44"/>
      <c r="J9" s="43">
        <v>-310423.76</v>
      </c>
      <c r="K9" s="44"/>
      <c r="L9" s="43">
        <v>-582515.32</v>
      </c>
      <c r="M9" s="44"/>
      <c r="N9" s="43">
        <v>-580395.28</v>
      </c>
      <c r="O9" s="44"/>
      <c r="P9" s="43">
        <v>-583969.26</v>
      </c>
      <c r="Q9" s="44"/>
      <c r="R9" s="43">
        <v>-649370.34</v>
      </c>
      <c r="S9" s="44"/>
      <c r="T9" s="43">
        <v>-735904.54</v>
      </c>
      <c r="U9" s="44"/>
      <c r="V9" s="43">
        <v>-966139.24</v>
      </c>
      <c r="W9" s="44"/>
      <c r="X9" s="43">
        <v>-977596.29</v>
      </c>
      <c r="Y9" s="44"/>
      <c r="Z9" s="43"/>
      <c r="AA9" s="44"/>
      <c r="AB9" s="43"/>
      <c r="AC9" s="44"/>
      <c r="AD9" s="43"/>
      <c r="AE9" s="44"/>
      <c r="AF9" s="43"/>
      <c r="AG9" s="44"/>
      <c r="AH9" s="43"/>
      <c r="AI9" s="44"/>
      <c r="AJ9" s="43"/>
      <c r="AK9" s="44"/>
      <c r="AL9" s="43">
        <v>38986.44</v>
      </c>
      <c r="AM9" s="44"/>
      <c r="AN9" s="43">
        <v>37640.12</v>
      </c>
      <c r="AO9" s="44"/>
      <c r="AP9" s="43">
        <v>37366.810000000056</v>
      </c>
      <c r="AQ9" s="44"/>
      <c r="AR9" s="43">
        <v>36075.66</v>
      </c>
      <c r="AS9" s="44"/>
      <c r="AT9" s="43">
        <v>34784.51</v>
      </c>
      <c r="AU9" s="44"/>
      <c r="AV9" s="43">
        <v>45196.299999999814</v>
      </c>
      <c r="AW9" s="44"/>
      <c r="AX9" s="45">
        <v>0</v>
      </c>
      <c r="AY9" s="46"/>
      <c r="AZ9" s="45">
        <v>0</v>
      </c>
      <c r="BA9" s="46"/>
      <c r="BB9" s="45">
        <v>0</v>
      </c>
      <c r="BC9" s="46"/>
      <c r="BD9" s="45">
        <v>0</v>
      </c>
      <c r="BE9" s="46"/>
      <c r="BF9" s="45">
        <v>0</v>
      </c>
      <c r="BG9" s="46"/>
      <c r="BH9" s="45">
        <v>0</v>
      </c>
      <c r="BI9" s="46"/>
      <c r="BJ9" s="45">
        <v>0</v>
      </c>
      <c r="BK9" s="46"/>
      <c r="BL9" s="45">
        <v>0</v>
      </c>
      <c r="BM9" s="46"/>
      <c r="BN9" s="45">
        <v>0</v>
      </c>
      <c r="BO9" s="46"/>
      <c r="BP9" s="45">
        <v>0</v>
      </c>
      <c r="BQ9" s="46"/>
      <c r="BR9" s="45">
        <v>0</v>
      </c>
      <c r="BS9" s="46"/>
      <c r="BT9" s="45">
        <v>0</v>
      </c>
      <c r="BU9" s="46"/>
      <c r="BV9" s="59">
        <v>0</v>
      </c>
      <c r="BW9" s="46"/>
      <c r="BX9" s="59">
        <v>0</v>
      </c>
      <c r="BY9" s="46"/>
      <c r="BZ9" s="59">
        <v>0</v>
      </c>
      <c r="CA9" s="46"/>
      <c r="CB9" s="59">
        <v>0</v>
      </c>
      <c r="CC9" s="46"/>
      <c r="CD9" s="59">
        <v>0</v>
      </c>
      <c r="CE9" s="46"/>
      <c r="CF9" s="59">
        <v>0</v>
      </c>
      <c r="CG9" s="46"/>
      <c r="CH9" s="59">
        <v>0</v>
      </c>
      <c r="CI9" s="46"/>
      <c r="CJ9" s="59">
        <v>0</v>
      </c>
      <c r="CK9" s="46"/>
      <c r="CL9" s="59">
        <v>0</v>
      </c>
      <c r="CM9" s="46"/>
      <c r="CN9" s="59">
        <v>0</v>
      </c>
      <c r="CO9" s="46"/>
      <c r="CP9" s="59">
        <v>0</v>
      </c>
      <c r="CQ9" s="46"/>
      <c r="CR9" s="59">
        <v>0</v>
      </c>
      <c r="CS9" s="46"/>
      <c r="CT9" s="59">
        <v>0</v>
      </c>
      <c r="CU9" s="46"/>
      <c r="CV9" s="59">
        <v>0</v>
      </c>
      <c r="CW9" s="46"/>
      <c r="CX9" s="59">
        <v>0</v>
      </c>
      <c r="CY9" s="46"/>
    </row>
    <row r="10" spans="1:103" s="47" customFormat="1" ht="27.75" customHeight="1">
      <c r="A10" s="77" t="s">
        <v>60</v>
      </c>
      <c r="B10" s="78"/>
      <c r="C10" s="42" t="s">
        <v>11</v>
      </c>
      <c r="D10" s="43">
        <v>0</v>
      </c>
      <c r="E10" s="44"/>
      <c r="F10" s="43">
        <v>0</v>
      </c>
      <c r="G10" s="44"/>
      <c r="H10" s="43">
        <v>0</v>
      </c>
      <c r="I10" s="44"/>
      <c r="J10" s="43">
        <v>0</v>
      </c>
      <c r="K10" s="44"/>
      <c r="L10" s="43">
        <v>0</v>
      </c>
      <c r="M10" s="44"/>
      <c r="N10" s="43">
        <v>0</v>
      </c>
      <c r="O10" s="44"/>
      <c r="P10" s="43">
        <v>0</v>
      </c>
      <c r="Q10" s="44"/>
      <c r="R10" s="43">
        <v>0</v>
      </c>
      <c r="S10" s="44"/>
      <c r="T10" s="43">
        <v>0</v>
      </c>
      <c r="U10" s="44"/>
      <c r="V10" s="43">
        <v>0</v>
      </c>
      <c r="W10" s="44"/>
      <c r="X10" s="43">
        <v>0</v>
      </c>
      <c r="Y10" s="44"/>
      <c r="Z10" s="43">
        <v>0</v>
      </c>
      <c r="AA10" s="44"/>
      <c r="AB10" s="43">
        <v>0</v>
      </c>
      <c r="AC10" s="44"/>
      <c r="AD10" s="43">
        <v>0</v>
      </c>
      <c r="AE10" s="44"/>
      <c r="AF10" s="43">
        <v>0</v>
      </c>
      <c r="AG10" s="44"/>
      <c r="AH10" s="43">
        <v>0</v>
      </c>
      <c r="AI10" s="44"/>
      <c r="AJ10" s="43">
        <v>0</v>
      </c>
      <c r="AK10" s="44"/>
      <c r="AL10" s="43">
        <v>0</v>
      </c>
      <c r="AM10" s="44"/>
      <c r="AN10" s="43">
        <v>0</v>
      </c>
      <c r="AO10" s="44"/>
      <c r="AP10" s="43">
        <v>0</v>
      </c>
      <c r="AQ10" s="44"/>
      <c r="AR10" s="43">
        <v>0</v>
      </c>
      <c r="AS10" s="44"/>
      <c r="AT10" s="43">
        <v>0</v>
      </c>
      <c r="AU10" s="44"/>
      <c r="AV10" s="43">
        <v>0</v>
      </c>
      <c r="AW10" s="44"/>
      <c r="AX10" s="45">
        <v>0</v>
      </c>
      <c r="AY10" s="46"/>
      <c r="AZ10" s="45">
        <v>0</v>
      </c>
      <c r="BA10" s="46"/>
      <c r="BB10" s="45">
        <v>0</v>
      </c>
      <c r="BC10" s="46"/>
      <c r="BD10" s="45">
        <v>0</v>
      </c>
      <c r="BE10" s="46"/>
      <c r="BF10" s="45">
        <v>0</v>
      </c>
      <c r="BG10" s="46"/>
      <c r="BH10" s="45">
        <v>0</v>
      </c>
      <c r="BI10" s="46"/>
      <c r="BJ10" s="45">
        <v>0</v>
      </c>
      <c r="BK10" s="46"/>
      <c r="BL10" s="45">
        <v>0</v>
      </c>
      <c r="BM10" s="46"/>
      <c r="BN10" s="45">
        <v>0</v>
      </c>
      <c r="BO10" s="46"/>
      <c r="BP10" s="45">
        <v>0</v>
      </c>
      <c r="BQ10" s="46"/>
      <c r="BR10" s="45">
        <v>0</v>
      </c>
      <c r="BS10" s="46"/>
      <c r="BT10" s="45">
        <v>0</v>
      </c>
      <c r="BU10" s="46"/>
      <c r="BV10" s="59">
        <v>0</v>
      </c>
      <c r="BW10" s="46"/>
      <c r="BX10" s="59">
        <v>0</v>
      </c>
      <c r="BY10" s="46"/>
      <c r="BZ10" s="59">
        <v>0</v>
      </c>
      <c r="CA10" s="46"/>
      <c r="CB10" s="59">
        <v>0</v>
      </c>
      <c r="CC10" s="46"/>
      <c r="CD10" s="59">
        <v>0</v>
      </c>
      <c r="CE10" s="46"/>
      <c r="CF10" s="59">
        <v>0</v>
      </c>
      <c r="CG10" s="46"/>
      <c r="CH10" s="59">
        <v>0</v>
      </c>
      <c r="CI10" s="46"/>
      <c r="CJ10" s="59">
        <v>0</v>
      </c>
      <c r="CK10" s="46"/>
      <c r="CL10" s="59">
        <v>0</v>
      </c>
      <c r="CM10" s="46"/>
      <c r="CN10" s="59">
        <v>0</v>
      </c>
      <c r="CO10" s="46"/>
      <c r="CP10" s="59">
        <v>0</v>
      </c>
      <c r="CQ10" s="46"/>
      <c r="CR10" s="59">
        <v>0</v>
      </c>
      <c r="CS10" s="46"/>
      <c r="CT10" s="59">
        <v>0</v>
      </c>
      <c r="CU10" s="46"/>
      <c r="CV10" s="59">
        <v>0</v>
      </c>
      <c r="CW10" s="46"/>
      <c r="CX10" s="59">
        <v>0</v>
      </c>
      <c r="CY10" s="46"/>
    </row>
    <row r="11" spans="1:103" s="47" customFormat="1" ht="27.75" customHeight="1">
      <c r="A11" s="77" t="s">
        <v>101</v>
      </c>
      <c r="B11" s="78"/>
      <c r="C11" s="42" t="s">
        <v>12</v>
      </c>
      <c r="D11" s="43">
        <v>286699.9</v>
      </c>
      <c r="E11" s="44"/>
      <c r="F11" s="43">
        <f>206181.13+202615.52+16929.49+39158.64+104741.45+38158.48+20566.91+406.56+11490.03</f>
        <v>640248.2100000001</v>
      </c>
      <c r="G11" s="44"/>
      <c r="H11" s="43">
        <f>9550.85+912856.71</f>
        <v>922407.5599999999</v>
      </c>
      <c r="I11" s="44"/>
      <c r="J11" s="43">
        <v>1240092.2100000002</v>
      </c>
      <c r="K11" s="44"/>
      <c r="L11" s="43">
        <v>1560786.3899999997</v>
      </c>
      <c r="M11" s="44"/>
      <c r="N11" s="43">
        <v>1886554.4199999997</v>
      </c>
      <c r="O11" s="44"/>
      <c r="P11" s="43">
        <v>2239020.6799999997</v>
      </c>
      <c r="Q11" s="44"/>
      <c r="R11" s="43">
        <v>2613501.7600000002</v>
      </c>
      <c r="S11" s="44"/>
      <c r="T11" s="43">
        <v>2946428.6</v>
      </c>
      <c r="U11" s="44"/>
      <c r="V11" s="43">
        <v>3329370.18</v>
      </c>
      <c r="W11" s="44"/>
      <c r="X11" s="43">
        <v>3679577.6100000003</v>
      </c>
      <c r="Y11" s="44"/>
      <c r="Z11" s="43"/>
      <c r="AA11" s="44"/>
      <c r="AB11" s="43"/>
      <c r="AC11" s="44"/>
      <c r="AD11" s="43"/>
      <c r="AE11" s="44"/>
      <c r="AF11" s="43"/>
      <c r="AG11" s="44"/>
      <c r="AH11" s="43"/>
      <c r="AI11" s="44"/>
      <c r="AJ11" s="43"/>
      <c r="AK11" s="44"/>
      <c r="AL11" s="43">
        <v>1131021.79</v>
      </c>
      <c r="AM11" s="44"/>
      <c r="AN11" s="43">
        <v>1257253.46</v>
      </c>
      <c r="AO11" s="44"/>
      <c r="AP11" s="43">
        <v>1545623.74</v>
      </c>
      <c r="AQ11" s="44"/>
      <c r="AR11" s="43">
        <v>1852074.77</v>
      </c>
      <c r="AS11" s="44"/>
      <c r="AT11" s="43">
        <v>2091113.04</v>
      </c>
      <c r="AU11" s="44"/>
      <c r="AV11" s="43">
        <v>2291976.42</v>
      </c>
      <c r="AW11" s="44"/>
      <c r="AX11" s="45">
        <v>228027.23</v>
      </c>
      <c r="AY11" s="46"/>
      <c r="AZ11" s="45">
        <v>438638.77</v>
      </c>
      <c r="BA11" s="46"/>
      <c r="BB11" s="45">
        <v>645505.38</v>
      </c>
      <c r="BC11" s="46"/>
      <c r="BD11" s="45">
        <v>909973.05</v>
      </c>
      <c r="BE11" s="46"/>
      <c r="BF11" s="45">
        <v>1233864.68</v>
      </c>
      <c r="BG11" s="46"/>
      <c r="BH11" s="45">
        <v>1482685.3</v>
      </c>
      <c r="BI11" s="46"/>
      <c r="BJ11" s="45">
        <v>1658171.98</v>
      </c>
      <c r="BK11" s="46"/>
      <c r="BL11" s="45">
        <v>1895745.08</v>
      </c>
      <c r="BM11" s="46"/>
      <c r="BN11" s="45">
        <v>2256663.33</v>
      </c>
      <c r="BO11" s="46"/>
      <c r="BP11" s="45">
        <v>2617398.1</v>
      </c>
      <c r="BQ11" s="46"/>
      <c r="BR11" s="45">
        <v>2995553.09</v>
      </c>
      <c r="BS11" s="46"/>
      <c r="BT11" s="45">
        <v>3229872</v>
      </c>
      <c r="BU11" s="46"/>
      <c r="BV11" s="59">
        <v>226163.34</v>
      </c>
      <c r="BW11" s="46"/>
      <c r="BX11" s="59">
        <v>530127.16</v>
      </c>
      <c r="BY11" s="46"/>
      <c r="BZ11" s="59">
        <v>865727.38</v>
      </c>
      <c r="CA11" s="46"/>
      <c r="CB11" s="59">
        <f>+SUM('[1]Arkusz1'!$J$11)</f>
        <v>1148868.78</v>
      </c>
      <c r="CC11" s="46"/>
      <c r="CD11" s="59">
        <f>+SUM('[2]Arkusz4'!$J$11)</f>
        <v>1540571.7</v>
      </c>
      <c r="CE11" s="46"/>
      <c r="CF11" s="59">
        <f>+SUM('[3]Arkusz1'!$J$11)</f>
        <v>1845381.66</v>
      </c>
      <c r="CG11" s="46"/>
      <c r="CH11" s="59">
        <f>+'[4]07 2019 synt'!$J$11</f>
        <v>2145735.65</v>
      </c>
      <c r="CI11" s="46"/>
      <c r="CJ11" s="59">
        <f>+'[4]SYNTET'!$J$11</f>
        <v>2317941.67</v>
      </c>
      <c r="CK11" s="46"/>
      <c r="CL11" s="59">
        <f>'[5]Arkusz1'!$J$11</f>
        <v>2762005.01</v>
      </c>
      <c r="CM11" s="46"/>
      <c r="CN11" s="59">
        <f>+SUM('[6]Arkusz2'!$J$11)</f>
        <v>3200021.61</v>
      </c>
      <c r="CO11" s="46"/>
      <c r="CP11" s="59">
        <f>+'[7]Arkusz1'!$J$11</f>
        <v>3528110.65</v>
      </c>
      <c r="CQ11" s="46"/>
      <c r="CR11" s="59">
        <f>+'[8]Arkusz2'!$J$11</f>
        <v>3928245.94</v>
      </c>
      <c r="CS11" s="46"/>
      <c r="CT11" s="59">
        <f>+'[9]Arkusz1'!$J$11</f>
        <v>282225.18</v>
      </c>
      <c r="CU11" s="46"/>
      <c r="CV11" s="59">
        <f>+'[10]02 2020'!$J$11</f>
        <v>594067.94</v>
      </c>
      <c r="CW11" s="46"/>
      <c r="CX11" s="59">
        <f>+'[10]03 2020'!$J$11</f>
        <v>851058.61</v>
      </c>
      <c r="CY11" s="46"/>
    </row>
    <row r="12" spans="1:103" s="47" customFormat="1" ht="27.75" customHeight="1">
      <c r="A12" s="79" t="s">
        <v>61</v>
      </c>
      <c r="B12" s="80"/>
      <c r="C12" s="42" t="s">
        <v>13</v>
      </c>
      <c r="D12" s="43">
        <f>SUM(D13+D14+D15+D16+D18+D19+D20+D21)</f>
        <v>302602.08</v>
      </c>
      <c r="E12" s="44"/>
      <c r="F12" s="43">
        <f>SUM(F13+F14+F15+F16+F18+F19+F20+F21)</f>
        <v>610860.8</v>
      </c>
      <c r="G12" s="44"/>
      <c r="H12" s="43">
        <f>SUM(H13+H14+H15+H16+H18+H19+H20+H21)</f>
        <v>880154.69</v>
      </c>
      <c r="I12" s="44"/>
      <c r="J12" s="43">
        <f>SUM(J13+J14+J15+J16+J18+J19+J20+J21)</f>
        <v>1175571.6400000001</v>
      </c>
      <c r="K12" s="44"/>
      <c r="L12" s="43">
        <f>SUM(L13+L14+L15+L16+L18+L19+L20+L21)</f>
        <v>1542164.07</v>
      </c>
      <c r="M12" s="44"/>
      <c r="N12" s="43">
        <f>SUM(N13+N14+N15+N16+N18+N19+N20+N21)</f>
        <v>1856096.02</v>
      </c>
      <c r="O12" s="44"/>
      <c r="P12" s="43">
        <f>SUM(P13+P14+P15+P16+P18+P19+P20+P21)</f>
        <v>2133194.55</v>
      </c>
      <c r="Q12" s="44"/>
      <c r="R12" s="43">
        <f>SUM(R13+R14+R15+R16+R18+R19+R20+R21)</f>
        <v>2485383.48</v>
      </c>
      <c r="S12" s="44"/>
      <c r="T12" s="43">
        <f>SUM(T13+T14+T15+T16+T18+T19+T20+T21)</f>
        <v>2865870.96</v>
      </c>
      <c r="U12" s="44"/>
      <c r="V12" s="43">
        <f>SUM(V13+V14+V15+V16+V18+V19+V20+V21)</f>
        <v>3230334.9399999995</v>
      </c>
      <c r="W12" s="44"/>
      <c r="X12" s="43">
        <f>SUM(X13+X14+X15+X16+X18+X19+X20+X21)</f>
        <v>3574691.51</v>
      </c>
      <c r="Y12" s="44"/>
      <c r="Z12" s="43">
        <f>SUM(Z13+Z14+Z15+Z16+Z18+Z19+Z20+Z21)</f>
        <v>0</v>
      </c>
      <c r="AA12" s="44"/>
      <c r="AB12" s="43">
        <f>SUM(AB13+AB14+AB15+AB16+AB18+AB19+AB20+AB21)</f>
        <v>0</v>
      </c>
      <c r="AC12" s="44"/>
      <c r="AD12" s="43">
        <f>SUM(AD13+AD14+AD15+AD16+AD18+AD19+AD20+AD21)</f>
        <v>0</v>
      </c>
      <c r="AE12" s="44"/>
      <c r="AF12" s="43">
        <f>SUM(AF13+AF14+AF15+AF16+AF18+AF19+AF20+AF21)</f>
        <v>0</v>
      </c>
      <c r="AG12" s="44"/>
      <c r="AH12" s="43">
        <f>SUM(AH13+AH14+AH15+AH16+AH18+AH19+AH20+AH21)</f>
        <v>0</v>
      </c>
      <c r="AI12" s="44"/>
      <c r="AJ12" s="43">
        <f>SUM(AJ13+AJ14+AJ15+AJ16+AJ18+AJ19+AJ20+AJ21)</f>
        <v>0</v>
      </c>
      <c r="AK12" s="44"/>
      <c r="AL12" s="43">
        <v>1452586.0100000002</v>
      </c>
      <c r="AM12" s="44"/>
      <c r="AN12" s="43">
        <f>SUM(AN13+AN14+AN15+AN16+AN18+AN19+AN20+AN21)</f>
        <v>1604841.76</v>
      </c>
      <c r="AO12" s="44"/>
      <c r="AP12" s="43">
        <f>SUM(AP13+AP14+AP15+AP16+AP18+AP19+AP20+AP21)</f>
        <v>1859427.95</v>
      </c>
      <c r="AQ12" s="44"/>
      <c r="AR12" s="43">
        <f>SUM(AR13+AR14+AR15+AR16+AR18+AR19+AR20+AR21)</f>
        <v>2124390.33</v>
      </c>
      <c r="AS12" s="44"/>
      <c r="AT12" s="43">
        <f>SUM(AT13+AT14+AT15+AT16+AT18+AT19+AT20+AT21)</f>
        <v>2366422.39</v>
      </c>
      <c r="AU12" s="44"/>
      <c r="AV12" s="43">
        <f>SUM(AV13+AV14+AV15+AV16+AV18+AV19+AV20+AV21)</f>
        <v>2606790.3699999996</v>
      </c>
      <c r="AW12" s="44"/>
      <c r="AX12" s="45">
        <f>SUM(AX13+AX14+AX15+AX16+AX18+AX19+AX20+AX21)</f>
        <v>231116.79</v>
      </c>
      <c r="AY12" s="46"/>
      <c r="AZ12" s="45">
        <f>SUM(AZ13+AZ14+AZ15+AZ16+AZ18+AZ19+AZ20+AZ21)</f>
        <v>499569.19000000006</v>
      </c>
      <c r="BA12" s="46"/>
      <c r="BB12" s="45">
        <f>SUM(BB13+BB14+BB15+BB16+BB18+BB19+BB20+BB21)</f>
        <v>810396.6200000001</v>
      </c>
      <c r="BC12" s="46"/>
      <c r="BD12" s="45">
        <f>SUM(BD13+BD14+BD15+BD16+BD18+BD19+BD20+BD21)</f>
        <v>1085293.07</v>
      </c>
      <c r="BE12" s="46"/>
      <c r="BF12" s="45">
        <f>SUM(BF13+BF14+BF15+BF16+BF18+BF19+BF20+BF21)</f>
        <v>1383562.85</v>
      </c>
      <c r="BG12" s="46"/>
      <c r="BH12" s="45">
        <f>SUM(BH13+BH14+BH15+BH16+BH18+BH19+BH20+BH21)</f>
        <v>1648148.7400000002</v>
      </c>
      <c r="BI12" s="46"/>
      <c r="BJ12" s="45">
        <f>SUM(BJ13+BJ14+BJ15+BJ16+BJ18+BJ19+BJ20+BJ21)</f>
        <v>1901037.88</v>
      </c>
      <c r="BK12" s="46"/>
      <c r="BL12" s="45">
        <f>SUM(BL13+BL14+BL15+BL16+BL18+BL19+BL20+BL21)</f>
        <v>2190027.63</v>
      </c>
      <c r="BM12" s="46"/>
      <c r="BN12" s="45">
        <f>SUM(BN13+BN14+BN15+BN16+BN18+BN19+BN20+BN21)</f>
        <v>2447395.34</v>
      </c>
      <c r="BO12" s="46"/>
      <c r="BP12" s="45">
        <f>SUM(BP13+BP14+BP15+BP16+BP18+BP19+BP20+BP21)</f>
        <v>2710202.7</v>
      </c>
      <c r="BQ12" s="46"/>
      <c r="BR12" s="45">
        <f>SUM(BR13+BR14+BR15+BR16+BR18+BR19+BR20+BR21)</f>
        <v>3005885.98</v>
      </c>
      <c r="BS12" s="46"/>
      <c r="BT12" s="45">
        <f>SUM(BT13+BT14+BT15+BT16+BT18+BT19+BT20+BT21)</f>
        <v>3383564.09</v>
      </c>
      <c r="BU12" s="46"/>
      <c r="BV12" s="59">
        <f>SUM(BV13+BV14+BV15+BV16+BV18+BV19+BV20+BV21)</f>
        <v>258986.76</v>
      </c>
      <c r="BW12" s="46"/>
      <c r="BX12" s="59">
        <f>SUM(BX13+BX14+BX15+BX16+BX18+BX19+BX20+BX21)</f>
        <v>565588.2199999999</v>
      </c>
      <c r="BY12" s="46"/>
      <c r="BZ12" s="59">
        <f>SUM(BZ13+BZ14+BZ15+BZ16+BZ18+BZ19+BZ20+BZ21)</f>
        <v>933694.84</v>
      </c>
      <c r="CA12" s="46"/>
      <c r="CB12" s="59">
        <f>SUM(CB13+CB14+CB15+CB16+CB18+CB19+CB20+CB21)</f>
        <v>1273243.2499999998</v>
      </c>
      <c r="CC12" s="46"/>
      <c r="CD12" s="59">
        <f>SUM(CD13+CD14+CD15+CD16+CD18+CD19+CD20+CD21)</f>
        <v>1649251.44</v>
      </c>
      <c r="CE12" s="46"/>
      <c r="CF12" s="59">
        <f>SUM(CF13+CF14+CF15+CF16+CF18+CF19+CF20+CF21)</f>
        <v>1990636.21</v>
      </c>
      <c r="CG12" s="46"/>
      <c r="CH12" s="59">
        <f>SUM(CH13+CH14+CH15+CH16+CH18+CH19+CH20+CH21)</f>
        <v>2293733.9599999995</v>
      </c>
      <c r="CI12" s="46"/>
      <c r="CJ12" s="59">
        <f>SUM(CJ13+CJ14+CJ15+CJ16+CJ18+CJ19+CJ20+CJ21)</f>
        <v>2543848.57</v>
      </c>
      <c r="CK12" s="46"/>
      <c r="CL12" s="59">
        <f>SUM(CL13+CL14+CL15+CL16+CL18+CL19+CL20+CL21)</f>
        <v>2891770.33</v>
      </c>
      <c r="CM12" s="46"/>
      <c r="CN12" s="59">
        <f>SUM(CN13+CN14+CN15+CN16+CN18+CN19+CN20+CN21)</f>
        <v>3373411.2600000002</v>
      </c>
      <c r="CO12" s="46"/>
      <c r="CP12" s="59">
        <f>SUM(CP13+CP14+CP15+CP16+CP18+CP19+CP20+CP21)</f>
        <v>3702059.0299999993</v>
      </c>
      <c r="CQ12" s="46"/>
      <c r="CR12" s="59">
        <f>SUM(CR13+CR14+CR15+CR16+CR18+CR19+CR20+CR21)</f>
        <v>4116440.9699999993</v>
      </c>
      <c r="CS12" s="46"/>
      <c r="CT12" s="59">
        <f>SUM(CT13+CT14+CT15+CT16+CT18+CT19+CT20+CT21)</f>
        <v>311352.09</v>
      </c>
      <c r="CU12" s="46"/>
      <c r="CV12" s="59">
        <f>SUM(CV13+CV14+CV15+CV16+CV18+CV19+CV20+CV21)</f>
        <v>646800.3699999999</v>
      </c>
      <c r="CW12" s="46"/>
      <c r="CX12" s="59">
        <f>SUM(CX13+CX14+CX15+CX16+CX18+CX19+CX20+CX21)</f>
        <v>881931.7499999999</v>
      </c>
      <c r="CY12" s="46"/>
    </row>
    <row r="13" spans="1:103" s="47" customFormat="1" ht="27.75" customHeight="1">
      <c r="A13" s="77" t="s">
        <v>62</v>
      </c>
      <c r="B13" s="78"/>
      <c r="C13" s="42" t="s">
        <v>14</v>
      </c>
      <c r="D13" s="43">
        <v>25614.87</v>
      </c>
      <c r="E13" s="44"/>
      <c r="F13" s="43">
        <v>51378.96</v>
      </c>
      <c r="G13" s="44"/>
      <c r="H13" s="43">
        <v>77143.05</v>
      </c>
      <c r="I13" s="44"/>
      <c r="J13" s="43">
        <v>103027.39</v>
      </c>
      <c r="K13" s="44"/>
      <c r="L13" s="43">
        <v>132234.74</v>
      </c>
      <c r="M13" s="44"/>
      <c r="N13" s="43">
        <v>161366.65</v>
      </c>
      <c r="O13" s="44"/>
      <c r="P13" s="43">
        <v>190492.02</v>
      </c>
      <c r="Q13" s="44"/>
      <c r="R13" s="43">
        <v>262559.18</v>
      </c>
      <c r="S13" s="44"/>
      <c r="T13" s="43">
        <v>297958.12</v>
      </c>
      <c r="U13" s="44"/>
      <c r="V13" s="43">
        <v>333365.8</v>
      </c>
      <c r="W13" s="44"/>
      <c r="X13" s="43">
        <v>369074.42</v>
      </c>
      <c r="Y13" s="44"/>
      <c r="Z13" s="43"/>
      <c r="AA13" s="44"/>
      <c r="AB13" s="43"/>
      <c r="AC13" s="44"/>
      <c r="AD13" s="43"/>
      <c r="AE13" s="44"/>
      <c r="AF13" s="43"/>
      <c r="AG13" s="44"/>
      <c r="AH13" s="43"/>
      <c r="AI13" s="44"/>
      <c r="AJ13" s="43"/>
      <c r="AK13" s="44"/>
      <c r="AL13" s="43">
        <v>89746.83</v>
      </c>
      <c r="AM13" s="44"/>
      <c r="AN13" s="43">
        <v>101384.25</v>
      </c>
      <c r="AO13" s="44"/>
      <c r="AP13" s="43">
        <v>113021.67</v>
      </c>
      <c r="AQ13" s="44"/>
      <c r="AR13" s="43">
        <v>124659.09</v>
      </c>
      <c r="AS13" s="44"/>
      <c r="AT13" s="43">
        <v>136296.51</v>
      </c>
      <c r="AU13" s="44"/>
      <c r="AV13" s="43">
        <v>156218.82</v>
      </c>
      <c r="AW13" s="44"/>
      <c r="AX13" s="45">
        <v>17715.74</v>
      </c>
      <c r="AY13" s="46"/>
      <c r="AZ13" s="45">
        <v>36499.86</v>
      </c>
      <c r="BA13" s="46"/>
      <c r="BB13" s="45">
        <v>56187.19</v>
      </c>
      <c r="BC13" s="46"/>
      <c r="BD13" s="45">
        <v>73003.79</v>
      </c>
      <c r="BE13" s="46"/>
      <c r="BF13" s="45">
        <v>89820.39</v>
      </c>
      <c r="BG13" s="46"/>
      <c r="BH13" s="45">
        <v>106636.99</v>
      </c>
      <c r="BI13" s="46"/>
      <c r="BJ13" s="45">
        <v>123453.59</v>
      </c>
      <c r="BK13" s="46"/>
      <c r="BL13" s="45">
        <v>140270.19</v>
      </c>
      <c r="BM13" s="46"/>
      <c r="BN13" s="45">
        <v>157086.79</v>
      </c>
      <c r="BO13" s="46"/>
      <c r="BP13" s="45">
        <v>173903.39</v>
      </c>
      <c r="BQ13" s="46"/>
      <c r="BR13" s="45">
        <v>190719.99</v>
      </c>
      <c r="BS13" s="46"/>
      <c r="BT13" s="45">
        <v>207536.58</v>
      </c>
      <c r="BU13" s="46"/>
      <c r="BV13" s="59">
        <v>16816.6</v>
      </c>
      <c r="BW13" s="46"/>
      <c r="BX13" s="59">
        <v>33633.2</v>
      </c>
      <c r="BY13" s="46"/>
      <c r="BZ13" s="59">
        <v>50449.799999999996</v>
      </c>
      <c r="CA13" s="46"/>
      <c r="CB13" s="59">
        <f>+'[1]Arkusz1'!$I$2</f>
        <v>67266.4</v>
      </c>
      <c r="CC13" s="46"/>
      <c r="CD13" s="59">
        <f>+'[2]Arkusz4'!$I$2</f>
        <v>85583</v>
      </c>
      <c r="CE13" s="46"/>
      <c r="CF13" s="59">
        <f>+'[3]Arkusz1'!$I$2</f>
        <v>102699.6</v>
      </c>
      <c r="CG13" s="46"/>
      <c r="CH13" s="59">
        <f>+'[4]07 2019 synt'!$I$2</f>
        <v>119816.2</v>
      </c>
      <c r="CI13" s="46"/>
      <c r="CJ13" s="59">
        <f>+'[4]SYNTET'!$I$2</f>
        <v>136932.8</v>
      </c>
      <c r="CK13" s="46"/>
      <c r="CL13" s="59">
        <f>+'[5]Arkusz1'!$I$2</f>
        <v>161804.4</v>
      </c>
      <c r="CM13" s="46"/>
      <c r="CN13" s="59">
        <f>'[6]Arkusz2'!$I$2</f>
        <v>235136.75</v>
      </c>
      <c r="CO13" s="46"/>
      <c r="CP13" s="59">
        <f>+'[7]Arkusz1'!$I$2</f>
        <v>261535.72</v>
      </c>
      <c r="CQ13" s="46"/>
      <c r="CR13" s="59">
        <f>+'[8]Arkusz2'!$I$2</f>
        <v>285100.78</v>
      </c>
      <c r="CS13" s="46"/>
      <c r="CT13" s="59">
        <f>+'[9]Arkusz1'!$I$2</f>
        <v>23564.97</v>
      </c>
      <c r="CU13" s="46"/>
      <c r="CV13" s="59">
        <f>+'[10]02 2020'!$I$2</f>
        <v>47132.26</v>
      </c>
      <c r="CW13" s="46"/>
      <c r="CX13" s="59">
        <f>+'[10]03 2020'!$I$2</f>
        <v>70697.23</v>
      </c>
      <c r="CY13" s="46"/>
    </row>
    <row r="14" spans="1:103" s="47" customFormat="1" ht="27.75" customHeight="1">
      <c r="A14" s="77" t="s">
        <v>63</v>
      </c>
      <c r="B14" s="78"/>
      <c r="C14" s="42" t="s">
        <v>15</v>
      </c>
      <c r="D14" s="43">
        <v>18877.27</v>
      </c>
      <c r="E14" s="44"/>
      <c r="F14" s="43">
        <f>68604.98+31209.3</f>
        <v>99814.28</v>
      </c>
      <c r="G14" s="44"/>
      <c r="H14" s="43">
        <v>158085.55</v>
      </c>
      <c r="I14" s="44"/>
      <c r="J14" s="43">
        <v>229346.36</v>
      </c>
      <c r="K14" s="44"/>
      <c r="L14" s="43">
        <v>261522.09</v>
      </c>
      <c r="M14" s="44"/>
      <c r="N14" s="43">
        <v>317630.93999999994</v>
      </c>
      <c r="O14" s="44"/>
      <c r="P14" s="43">
        <v>353293.72000000003</v>
      </c>
      <c r="Q14" s="44"/>
      <c r="R14" s="43">
        <v>391351.93</v>
      </c>
      <c r="S14" s="44"/>
      <c r="T14" s="43">
        <v>426574.2</v>
      </c>
      <c r="U14" s="44"/>
      <c r="V14" s="43">
        <v>518861.15</v>
      </c>
      <c r="W14" s="44"/>
      <c r="X14" s="43">
        <v>576447.58</v>
      </c>
      <c r="Y14" s="44"/>
      <c r="Z14" s="43"/>
      <c r="AA14" s="44"/>
      <c r="AB14" s="43"/>
      <c r="AC14" s="44"/>
      <c r="AD14" s="43"/>
      <c r="AE14" s="44"/>
      <c r="AF14" s="43"/>
      <c r="AG14" s="44"/>
      <c r="AH14" s="43"/>
      <c r="AI14" s="44"/>
      <c r="AJ14" s="43"/>
      <c r="AK14" s="44"/>
      <c r="AL14" s="43">
        <v>270317.47</v>
      </c>
      <c r="AM14" s="44"/>
      <c r="AN14" s="43">
        <v>290729.41</v>
      </c>
      <c r="AO14" s="44"/>
      <c r="AP14" s="43">
        <v>345876.29</v>
      </c>
      <c r="AQ14" s="44"/>
      <c r="AR14" s="43">
        <v>402161.32</v>
      </c>
      <c r="AS14" s="44"/>
      <c r="AT14" s="43">
        <v>443099.94</v>
      </c>
      <c r="AU14" s="44"/>
      <c r="AV14" s="43">
        <v>492738.61</v>
      </c>
      <c r="AW14" s="44"/>
      <c r="AX14" s="45">
        <v>53729.06</v>
      </c>
      <c r="AY14" s="46"/>
      <c r="AZ14" s="45">
        <v>136191.01</v>
      </c>
      <c r="BA14" s="46"/>
      <c r="BB14" s="45">
        <v>232033.82</v>
      </c>
      <c r="BC14" s="46"/>
      <c r="BD14" s="45">
        <v>289879.05</v>
      </c>
      <c r="BE14" s="46"/>
      <c r="BF14" s="45">
        <v>399453.93</v>
      </c>
      <c r="BG14" s="46"/>
      <c r="BH14" s="45">
        <v>488904.15</v>
      </c>
      <c r="BI14" s="46"/>
      <c r="BJ14" s="45">
        <v>564630.39</v>
      </c>
      <c r="BK14" s="46"/>
      <c r="BL14" s="45">
        <v>624307.5</v>
      </c>
      <c r="BM14" s="46"/>
      <c r="BN14" s="45">
        <v>703975.09</v>
      </c>
      <c r="BO14" s="46"/>
      <c r="BP14" s="45">
        <v>758959.79</v>
      </c>
      <c r="BQ14" s="46"/>
      <c r="BR14" s="45">
        <v>836953.23</v>
      </c>
      <c r="BS14" s="46"/>
      <c r="BT14" s="45">
        <v>905161.05</v>
      </c>
      <c r="BU14" s="46"/>
      <c r="BV14" s="59">
        <v>91712.83</v>
      </c>
      <c r="BW14" s="46"/>
      <c r="BX14" s="59">
        <f>146314.88+44258.52</f>
        <v>190573.4</v>
      </c>
      <c r="BY14" s="46"/>
      <c r="BZ14" s="59">
        <v>326107.66000000003</v>
      </c>
      <c r="CA14" s="46"/>
      <c r="CB14" s="59">
        <f>'[1]Arkusz1'!$I$3</f>
        <v>400897.84</v>
      </c>
      <c r="CC14" s="46"/>
      <c r="CD14" s="59">
        <f>+'[2]Arkusz4'!$I$3</f>
        <v>520272.5</v>
      </c>
      <c r="CE14" s="46"/>
      <c r="CF14" s="59">
        <f>+'[3]Arkusz1'!$I$3</f>
        <v>613365.03</v>
      </c>
      <c r="CG14" s="46"/>
      <c r="CH14" s="59">
        <f>+'[4]07 2019 synt'!$I$3-'[4]07 2019 synt'!$J$3</f>
        <v>708345.85</v>
      </c>
      <c r="CI14" s="46"/>
      <c r="CJ14" s="59">
        <f>+'[4]SYNTET'!$I$3</f>
        <v>767481.57</v>
      </c>
      <c r="CK14" s="46"/>
      <c r="CL14" s="59">
        <f>+'[5]Arkusz1'!$I$3</f>
        <v>857516.79</v>
      </c>
      <c r="CM14" s="46"/>
      <c r="CN14" s="59">
        <f>+'[6]Arkusz2'!$I$3</f>
        <v>1007674.56</v>
      </c>
      <c r="CO14" s="46"/>
      <c r="CP14" s="59">
        <f>+'[7]Arkusz1'!$I$3</f>
        <v>1059648.71</v>
      </c>
      <c r="CQ14" s="46"/>
      <c r="CR14" s="59">
        <f>+'[8]Arkusz2'!$I$3</f>
        <v>1215135.98</v>
      </c>
      <c r="CS14" s="46"/>
      <c r="CT14" s="59">
        <f>+'[9]Arkusz1'!$I$3</f>
        <v>81660.15</v>
      </c>
      <c r="CU14" s="46"/>
      <c r="CV14" s="59">
        <f>+'[10]02 2020'!$I$3+32427.36+8204.09</f>
        <v>162068.97</v>
      </c>
      <c r="CW14" s="46"/>
      <c r="CX14" s="59">
        <f>+'[10]03 2020'!$I$3-'[10]03 2020'!$J$3+32427.36+8204.09+27698.47+3619.73</f>
        <v>208426.99999999997</v>
      </c>
      <c r="CY14" s="46"/>
    </row>
    <row r="15" spans="1:103" s="47" customFormat="1" ht="27.75" customHeight="1">
      <c r="A15" s="77" t="s">
        <v>64</v>
      </c>
      <c r="B15" s="78"/>
      <c r="C15" s="42" t="s">
        <v>16</v>
      </c>
      <c r="D15" s="43">
        <v>14174.65</v>
      </c>
      <c r="E15" s="44"/>
      <c r="F15" s="43">
        <v>64183.2</v>
      </c>
      <c r="G15" s="44"/>
      <c r="H15" s="43">
        <v>118328.28</v>
      </c>
      <c r="I15" s="44"/>
      <c r="J15" s="43">
        <v>162054.72</v>
      </c>
      <c r="K15" s="44"/>
      <c r="L15" s="43">
        <v>214574.44</v>
      </c>
      <c r="M15" s="44"/>
      <c r="N15" s="43">
        <v>288957.13</v>
      </c>
      <c r="O15" s="44"/>
      <c r="P15" s="43">
        <v>334369.36</v>
      </c>
      <c r="Q15" s="44"/>
      <c r="R15" s="43">
        <v>431936.75</v>
      </c>
      <c r="S15" s="44"/>
      <c r="T15" s="43">
        <v>596483.45</v>
      </c>
      <c r="U15" s="44"/>
      <c r="V15" s="43">
        <v>678144.28</v>
      </c>
      <c r="W15" s="44"/>
      <c r="X15" s="43">
        <v>782083.17</v>
      </c>
      <c r="Y15" s="44"/>
      <c r="Z15" s="43"/>
      <c r="AA15" s="44"/>
      <c r="AB15" s="43"/>
      <c r="AC15" s="44"/>
      <c r="AD15" s="43"/>
      <c r="AE15" s="44"/>
      <c r="AF15" s="43"/>
      <c r="AG15" s="44"/>
      <c r="AH15" s="43"/>
      <c r="AI15" s="44"/>
      <c r="AJ15" s="43"/>
      <c r="AK15" s="44"/>
      <c r="AL15" s="43">
        <v>313380.64</v>
      </c>
      <c r="AM15" s="44"/>
      <c r="AN15" s="43">
        <v>333078.27</v>
      </c>
      <c r="AO15" s="44"/>
      <c r="AP15" s="43">
        <v>363611.04</v>
      </c>
      <c r="AQ15" s="44"/>
      <c r="AR15" s="43">
        <v>430721.89</v>
      </c>
      <c r="AS15" s="44"/>
      <c r="AT15" s="43">
        <v>473332.15</v>
      </c>
      <c r="AU15" s="44"/>
      <c r="AV15" s="43">
        <v>512627.98</v>
      </c>
      <c r="AW15" s="44"/>
      <c r="AX15" s="48">
        <v>23664.41</v>
      </c>
      <c r="AY15" s="46"/>
      <c r="AZ15" s="48">
        <v>49045.38</v>
      </c>
      <c r="BA15" s="46"/>
      <c r="BB15" s="48">
        <v>73867.67</v>
      </c>
      <c r="BC15" s="46"/>
      <c r="BD15" s="48">
        <v>136563.57</v>
      </c>
      <c r="BE15" s="46"/>
      <c r="BF15" s="48">
        <v>167225.07</v>
      </c>
      <c r="BG15" s="46"/>
      <c r="BH15" s="48">
        <v>182022.7</v>
      </c>
      <c r="BI15" s="46"/>
      <c r="BJ15" s="48">
        <v>234586</v>
      </c>
      <c r="BK15" s="46"/>
      <c r="BL15" s="48">
        <v>312627.67</v>
      </c>
      <c r="BM15" s="46"/>
      <c r="BN15" s="48">
        <v>339893.79</v>
      </c>
      <c r="BO15" s="46"/>
      <c r="BP15" s="48">
        <v>380350.41</v>
      </c>
      <c r="BQ15" s="46"/>
      <c r="BR15" s="48">
        <v>458837.89</v>
      </c>
      <c r="BS15" s="46"/>
      <c r="BT15" s="48">
        <v>526731.5</v>
      </c>
      <c r="BU15" s="46"/>
      <c r="BV15" s="59">
        <v>9682.77</v>
      </c>
      <c r="BW15" s="46"/>
      <c r="BX15" s="59">
        <v>69108.69</v>
      </c>
      <c r="BY15" s="46"/>
      <c r="BZ15" s="59">
        <v>134785.77</v>
      </c>
      <c r="CA15" s="46"/>
      <c r="CB15" s="59">
        <f>+'[1]Arkusz1'!$I$4</f>
        <v>193348.65</v>
      </c>
      <c r="CC15" s="46"/>
      <c r="CD15" s="59">
        <f>+'[2]Arkusz4'!$I$4</f>
        <v>280148.52</v>
      </c>
      <c r="CE15" s="46"/>
      <c r="CF15" s="59">
        <f>+'[3]Arkusz1'!$I$4</f>
        <v>334072.92</v>
      </c>
      <c r="CG15" s="46"/>
      <c r="CH15" s="59">
        <f>+'[4]07 2019 synt'!$I$4</f>
        <v>384719.26</v>
      </c>
      <c r="CI15" s="46"/>
      <c r="CJ15" s="59">
        <f>+'[4]SYNTET'!$I$4</f>
        <v>449500.81</v>
      </c>
      <c r="CK15" s="46"/>
      <c r="CL15" s="59">
        <f>+'[5]Arkusz1'!$I$4</f>
        <v>516144.93</v>
      </c>
      <c r="CM15" s="46"/>
      <c r="CN15" s="59">
        <f>+'[6]Arkusz2'!$I$4</f>
        <v>597896.55</v>
      </c>
      <c r="CO15" s="46"/>
      <c r="CP15" s="59">
        <f>+'[7]Arkusz1'!$I$4</f>
        <v>696026.7</v>
      </c>
      <c r="CQ15" s="46"/>
      <c r="CR15" s="59">
        <f>+'[8]Arkusz2'!$I$4</f>
        <v>779751.75</v>
      </c>
      <c r="CS15" s="46"/>
      <c r="CT15" s="59">
        <f>+'[9]Arkusz1'!$I$4</f>
        <v>54471.39</v>
      </c>
      <c r="CU15" s="46"/>
      <c r="CV15" s="59">
        <f>+'[10]02 2020'!$I$4</f>
        <v>121449.2</v>
      </c>
      <c r="CW15" s="46"/>
      <c r="CX15" s="59">
        <f>+'[10]03 2020'!$I$4</f>
        <v>162259.36</v>
      </c>
      <c r="CY15" s="46"/>
    </row>
    <row r="16" spans="1:103" s="47" customFormat="1" ht="27.75" customHeight="1">
      <c r="A16" s="77" t="s">
        <v>100</v>
      </c>
      <c r="B16" s="78"/>
      <c r="C16" s="42" t="s">
        <v>17</v>
      </c>
      <c r="D16" s="43">
        <v>106448.58</v>
      </c>
      <c r="E16" s="44"/>
      <c r="F16" s="43">
        <v>115811.37</v>
      </c>
      <c r="G16" s="44"/>
      <c r="H16" s="43">
        <v>130234.1</v>
      </c>
      <c r="I16" s="44"/>
      <c r="J16" s="43">
        <v>140784.5</v>
      </c>
      <c r="K16" s="44"/>
      <c r="L16" s="43">
        <v>182340.58</v>
      </c>
      <c r="M16" s="44"/>
      <c r="N16" s="43">
        <f>286643.08-93369.22</f>
        <v>193273.86000000002</v>
      </c>
      <c r="O16" s="44"/>
      <c r="P16" s="43">
        <v>211488.03</v>
      </c>
      <c r="Q16" s="44"/>
      <c r="R16" s="43">
        <v>219691.87</v>
      </c>
      <c r="S16" s="44"/>
      <c r="T16" s="43">
        <v>226214.92</v>
      </c>
      <c r="U16" s="44"/>
      <c r="V16" s="43">
        <v>236466.15</v>
      </c>
      <c r="W16" s="44"/>
      <c r="X16" s="43">
        <v>241660.91</v>
      </c>
      <c r="Y16" s="44"/>
      <c r="Z16" s="43"/>
      <c r="AA16" s="44"/>
      <c r="AB16" s="43"/>
      <c r="AC16" s="44"/>
      <c r="AD16" s="43"/>
      <c r="AE16" s="44"/>
      <c r="AF16" s="43"/>
      <c r="AG16" s="44"/>
      <c r="AH16" s="43"/>
      <c r="AI16" s="44"/>
      <c r="AJ16" s="43"/>
      <c r="AK16" s="44"/>
      <c r="AL16" s="43">
        <v>20686.89</v>
      </c>
      <c r="AM16" s="44"/>
      <c r="AN16" s="43">
        <v>22428.05</v>
      </c>
      <c r="AO16" s="44"/>
      <c r="AP16" s="43">
        <v>23794.96</v>
      </c>
      <c r="AQ16" s="44"/>
      <c r="AR16" s="43">
        <v>24840.46</v>
      </c>
      <c r="AS16" s="44"/>
      <c r="AT16" s="43">
        <v>25974.96</v>
      </c>
      <c r="AU16" s="44"/>
      <c r="AV16" s="43">
        <v>27910.16</v>
      </c>
      <c r="AW16" s="44"/>
      <c r="AX16" s="45">
        <v>2516.93</v>
      </c>
      <c r="AY16" s="46"/>
      <c r="AZ16" s="45">
        <v>4595.86</v>
      </c>
      <c r="BA16" s="46"/>
      <c r="BB16" s="45">
        <v>6084.19</v>
      </c>
      <c r="BC16" s="46"/>
      <c r="BD16" s="45">
        <v>7701.02</v>
      </c>
      <c r="BE16" s="46"/>
      <c r="BF16" s="45">
        <v>9298.85</v>
      </c>
      <c r="BG16" s="46"/>
      <c r="BH16" s="45">
        <v>10813.43</v>
      </c>
      <c r="BI16" s="46"/>
      <c r="BJ16" s="45">
        <v>12287.76</v>
      </c>
      <c r="BK16" s="46"/>
      <c r="BL16" s="45">
        <v>13786.34</v>
      </c>
      <c r="BM16" s="46"/>
      <c r="BN16" s="45">
        <v>15626.17</v>
      </c>
      <c r="BO16" s="46"/>
      <c r="BP16" s="45">
        <v>17584.5</v>
      </c>
      <c r="BQ16" s="46"/>
      <c r="BR16" s="45">
        <v>19166.33</v>
      </c>
      <c r="BS16" s="46"/>
      <c r="BT16" s="45">
        <v>20727.16</v>
      </c>
      <c r="BU16" s="46"/>
      <c r="BV16" s="59">
        <v>3987.13</v>
      </c>
      <c r="BW16" s="46"/>
      <c r="BX16" s="59">
        <f>6262.46+1.46</f>
        <v>6263.92</v>
      </c>
      <c r="BY16" s="46"/>
      <c r="BZ16" s="59">
        <v>8170.79</v>
      </c>
      <c r="CA16" s="46"/>
      <c r="CB16" s="59">
        <f>+'[1]Arkusz1'!$I$5</f>
        <v>10481.72</v>
      </c>
      <c r="CC16" s="46"/>
      <c r="CD16" s="59">
        <f>+'[2]Arkusz4'!$I$5</f>
        <v>13926.82</v>
      </c>
      <c r="CE16" s="46"/>
      <c r="CF16" s="59">
        <f>+'[3]Arkusz1'!$I$5</f>
        <v>16939.99</v>
      </c>
      <c r="CG16" s="46"/>
      <c r="CH16" s="59">
        <f>+'[4]07 2019 synt'!$I$5</f>
        <v>20228.5</v>
      </c>
      <c r="CI16" s="46"/>
      <c r="CJ16" s="59">
        <f>+'[4]SYNTET'!$I$5</f>
        <v>23889.99</v>
      </c>
      <c r="CK16" s="46"/>
      <c r="CL16" s="59">
        <f>+'[5]Arkusz1'!$I$5-11150</f>
        <v>25839.82</v>
      </c>
      <c r="CM16" s="46"/>
      <c r="CN16" s="59">
        <f>+'[6]Arkusz2'!$I$5</f>
        <v>28744.55</v>
      </c>
      <c r="CO16" s="46"/>
      <c r="CP16" s="59">
        <f>+'[7]Arkusz1'!$I$5</f>
        <v>31056.28</v>
      </c>
      <c r="CQ16" s="46"/>
      <c r="CR16" s="59">
        <f>+'[8]Arkusz2'!$I$5</f>
        <v>33001.01</v>
      </c>
      <c r="CS16" s="46"/>
      <c r="CT16" s="59">
        <f>+'[9]Arkusz1'!$I$5</f>
        <v>2449.25</v>
      </c>
      <c r="CU16" s="46"/>
      <c r="CV16" s="59">
        <f>+'[10]02 2020'!$I$5</f>
        <v>7030.7</v>
      </c>
      <c r="CW16" s="46"/>
      <c r="CX16" s="59">
        <f>+'[10]03 2020'!$I$5</f>
        <v>9084.53</v>
      </c>
      <c r="CY16" s="46"/>
    </row>
    <row r="17" spans="1:103" s="47" customFormat="1" ht="27.75" customHeight="1">
      <c r="A17" s="85" t="s">
        <v>65</v>
      </c>
      <c r="B17" s="86"/>
      <c r="C17" s="42" t="s">
        <v>18</v>
      </c>
      <c r="D17" s="43">
        <v>0</v>
      </c>
      <c r="E17" s="44"/>
      <c r="F17" s="43">
        <v>0</v>
      </c>
      <c r="G17" s="44"/>
      <c r="H17" s="43">
        <v>0</v>
      </c>
      <c r="I17" s="44"/>
      <c r="J17" s="43">
        <v>0</v>
      </c>
      <c r="K17" s="44"/>
      <c r="L17" s="43">
        <v>0</v>
      </c>
      <c r="M17" s="44"/>
      <c r="N17" s="43">
        <v>0</v>
      </c>
      <c r="O17" s="44"/>
      <c r="P17" s="43">
        <v>0</v>
      </c>
      <c r="Q17" s="44"/>
      <c r="R17" s="43">
        <v>0</v>
      </c>
      <c r="S17" s="44"/>
      <c r="T17" s="43">
        <v>0</v>
      </c>
      <c r="U17" s="44"/>
      <c r="V17" s="43">
        <v>0</v>
      </c>
      <c r="W17" s="44"/>
      <c r="X17" s="43">
        <v>0</v>
      </c>
      <c r="Y17" s="44"/>
      <c r="Z17" s="43"/>
      <c r="AA17" s="44"/>
      <c r="AB17" s="43"/>
      <c r="AC17" s="44"/>
      <c r="AD17" s="43"/>
      <c r="AE17" s="44"/>
      <c r="AF17" s="43"/>
      <c r="AG17" s="44"/>
      <c r="AH17" s="43"/>
      <c r="AI17" s="44"/>
      <c r="AJ17" s="43"/>
      <c r="AK17" s="44"/>
      <c r="AL17" s="43">
        <v>0</v>
      </c>
      <c r="AM17" s="44"/>
      <c r="AN17" s="43">
        <v>0</v>
      </c>
      <c r="AO17" s="44"/>
      <c r="AP17" s="43">
        <v>0</v>
      </c>
      <c r="AQ17" s="44"/>
      <c r="AR17" s="43">
        <v>0</v>
      </c>
      <c r="AS17" s="44"/>
      <c r="AT17" s="43">
        <v>0</v>
      </c>
      <c r="AU17" s="44"/>
      <c r="AV17" s="43">
        <v>0</v>
      </c>
      <c r="AW17" s="44"/>
      <c r="AX17" s="45">
        <v>0</v>
      </c>
      <c r="AY17" s="46"/>
      <c r="AZ17" s="45">
        <v>0</v>
      </c>
      <c r="BA17" s="46"/>
      <c r="BB17" s="45">
        <v>0</v>
      </c>
      <c r="BC17" s="46"/>
      <c r="BD17" s="45">
        <v>0</v>
      </c>
      <c r="BE17" s="46"/>
      <c r="BF17" s="45">
        <v>0</v>
      </c>
      <c r="BG17" s="46"/>
      <c r="BH17" s="45">
        <v>0</v>
      </c>
      <c r="BI17" s="46"/>
      <c r="BJ17" s="45">
        <v>0</v>
      </c>
      <c r="BK17" s="46"/>
      <c r="BL17" s="45">
        <v>0</v>
      </c>
      <c r="BM17" s="46"/>
      <c r="BN17" s="45">
        <v>0</v>
      </c>
      <c r="BO17" s="46"/>
      <c r="BP17" s="45">
        <v>0</v>
      </c>
      <c r="BQ17" s="46"/>
      <c r="BR17" s="45">
        <v>0</v>
      </c>
      <c r="BS17" s="46"/>
      <c r="BT17" s="45">
        <v>0</v>
      </c>
      <c r="BU17" s="46"/>
      <c r="BV17" s="59">
        <v>0</v>
      </c>
      <c r="BW17" s="46"/>
      <c r="BX17" s="59">
        <v>0</v>
      </c>
      <c r="BY17" s="46"/>
      <c r="BZ17" s="59">
        <v>0</v>
      </c>
      <c r="CA17" s="46"/>
      <c r="CB17" s="59">
        <v>0</v>
      </c>
      <c r="CC17" s="46"/>
      <c r="CD17" s="59">
        <v>0</v>
      </c>
      <c r="CE17" s="46"/>
      <c r="CF17" s="59">
        <v>0</v>
      </c>
      <c r="CG17" s="46"/>
      <c r="CH17" s="59">
        <v>0</v>
      </c>
      <c r="CI17" s="46"/>
      <c r="CJ17" s="59">
        <v>0</v>
      </c>
      <c r="CK17" s="46"/>
      <c r="CL17" s="59">
        <v>0</v>
      </c>
      <c r="CM17" s="46"/>
      <c r="CN17" s="59">
        <v>0</v>
      </c>
      <c r="CO17" s="46"/>
      <c r="CP17" s="59">
        <v>0</v>
      </c>
      <c r="CQ17" s="46"/>
      <c r="CR17" s="59">
        <v>0</v>
      </c>
      <c r="CS17" s="46"/>
      <c r="CT17" s="59">
        <v>0</v>
      </c>
      <c r="CU17" s="46"/>
      <c r="CV17" s="59">
        <v>0</v>
      </c>
      <c r="CW17" s="46"/>
      <c r="CX17" s="59">
        <v>0</v>
      </c>
      <c r="CY17" s="46"/>
    </row>
    <row r="18" spans="1:103" s="47" customFormat="1" ht="27.75" customHeight="1">
      <c r="A18" s="77" t="s">
        <v>66</v>
      </c>
      <c r="B18" s="78"/>
      <c r="C18" s="42" t="s">
        <v>19</v>
      </c>
      <c r="D18" s="43">
        <v>42137</v>
      </c>
      <c r="E18" s="44"/>
      <c r="F18" s="43">
        <v>86611.96</v>
      </c>
      <c r="G18" s="44"/>
      <c r="H18" s="43">
        <v>130764.92</v>
      </c>
      <c r="I18" s="44"/>
      <c r="J18" s="43">
        <v>176263.92</v>
      </c>
      <c r="K18" s="44"/>
      <c r="L18" s="43">
        <v>247744.53</v>
      </c>
      <c r="M18" s="44"/>
      <c r="N18" s="43">
        <v>299906.57</v>
      </c>
      <c r="O18" s="44"/>
      <c r="P18" s="43">
        <v>347268.69</v>
      </c>
      <c r="Q18" s="44"/>
      <c r="R18" s="43">
        <v>396630.89</v>
      </c>
      <c r="S18" s="44"/>
      <c r="T18" s="43">
        <v>442335.85</v>
      </c>
      <c r="U18" s="44"/>
      <c r="V18" s="43">
        <v>489180.21</v>
      </c>
      <c r="W18" s="44"/>
      <c r="X18" s="43">
        <v>542304.34</v>
      </c>
      <c r="Y18" s="44"/>
      <c r="Z18" s="43"/>
      <c r="AA18" s="44"/>
      <c r="AB18" s="43"/>
      <c r="AC18" s="44"/>
      <c r="AD18" s="43"/>
      <c r="AE18" s="44"/>
      <c r="AF18" s="43"/>
      <c r="AG18" s="44"/>
      <c r="AH18" s="43"/>
      <c r="AI18" s="44"/>
      <c r="AJ18" s="43"/>
      <c r="AK18" s="44"/>
      <c r="AL18" s="43">
        <v>581925.31</v>
      </c>
      <c r="AM18" s="44"/>
      <c r="AN18" s="43">
        <v>660126.96</v>
      </c>
      <c r="AO18" s="44"/>
      <c r="AP18" s="43">
        <v>756801.04</v>
      </c>
      <c r="AQ18" s="44"/>
      <c r="AR18" s="43">
        <v>862262.5</v>
      </c>
      <c r="AS18" s="44"/>
      <c r="AT18" s="43">
        <v>973834.58</v>
      </c>
      <c r="AU18" s="44"/>
      <c r="AV18" s="43">
        <v>1063802.82</v>
      </c>
      <c r="AW18" s="44"/>
      <c r="AX18" s="45">
        <v>103758.61</v>
      </c>
      <c r="AY18" s="46"/>
      <c r="AZ18" s="45">
        <v>209250.16</v>
      </c>
      <c r="BA18" s="46"/>
      <c r="BB18" s="45">
        <v>335850.45</v>
      </c>
      <c r="BC18" s="46"/>
      <c r="BD18" s="45">
        <v>442434.87</v>
      </c>
      <c r="BE18" s="46"/>
      <c r="BF18" s="45">
        <v>551480.315</v>
      </c>
      <c r="BG18" s="46"/>
      <c r="BH18" s="45">
        <v>663378.575</v>
      </c>
      <c r="BI18" s="46"/>
      <c r="BJ18" s="45">
        <v>742527.83</v>
      </c>
      <c r="BK18" s="46"/>
      <c r="BL18" s="45">
        <v>830664</v>
      </c>
      <c r="BM18" s="46"/>
      <c r="BN18" s="45">
        <v>936444.85</v>
      </c>
      <c r="BO18" s="46"/>
      <c r="BP18" s="45">
        <v>1051887.83</v>
      </c>
      <c r="BQ18" s="46"/>
      <c r="BR18" s="45">
        <v>1146435.18</v>
      </c>
      <c r="BS18" s="46"/>
      <c r="BT18" s="45">
        <v>1321271.8399999999</v>
      </c>
      <c r="BU18" s="46"/>
      <c r="BV18" s="59">
        <v>109188.18</v>
      </c>
      <c r="BW18" s="46"/>
      <c r="BX18" s="59">
        <v>211972.47</v>
      </c>
      <c r="BY18" s="46"/>
      <c r="BZ18" s="59">
        <v>316570.96</v>
      </c>
      <c r="CA18" s="46"/>
      <c r="CB18" s="59">
        <f>+'[1]Arkusz1'!$I$6</f>
        <v>449719.25</v>
      </c>
      <c r="CC18" s="46"/>
      <c r="CD18" s="59">
        <f>+'[2]Arkusz4'!$I$6</f>
        <v>558901.57</v>
      </c>
      <c r="CE18" s="46"/>
      <c r="CF18" s="59">
        <f>+'[3]Arkusz1'!$I$6</f>
        <v>657997.8599999999</v>
      </c>
      <c r="CG18" s="46"/>
      <c r="CH18" s="59">
        <f>+'[4]07 2019 synt'!$I$6</f>
        <v>751073.84</v>
      </c>
      <c r="CI18" s="46"/>
      <c r="CJ18" s="59">
        <f>+'[4]SYNTET'!$I$6</f>
        <v>829524.59</v>
      </c>
      <c r="CK18" s="46"/>
      <c r="CL18" s="59">
        <f>+'[5]Arkusz1'!$I$6</f>
        <v>947566.99</v>
      </c>
      <c r="CM18" s="46"/>
      <c r="CN18" s="59">
        <f>+'[6]Arkusz2'!$I$6</f>
        <v>1075633.7</v>
      </c>
      <c r="CO18" s="46"/>
      <c r="CP18" s="59">
        <f>+'[7]Arkusz1'!$I$6</f>
        <v>1194286.65</v>
      </c>
      <c r="CQ18" s="46"/>
      <c r="CR18" s="59">
        <f>+'[8]Arkusz2'!$I$6</f>
        <v>1310741.26</v>
      </c>
      <c r="CS18" s="46"/>
      <c r="CT18" s="59">
        <f>+'[9]Arkusz1'!$I$6</f>
        <v>120767.24</v>
      </c>
      <c r="CU18" s="46"/>
      <c r="CV18" s="59">
        <f>+'[10]02 2020'!$I$6</f>
        <v>242986.06</v>
      </c>
      <c r="CW18" s="46"/>
      <c r="CX18" s="59">
        <f>+'[10]03 2020'!$I$6</f>
        <v>344100.31</v>
      </c>
      <c r="CY18" s="46"/>
    </row>
    <row r="19" spans="1:103" s="47" customFormat="1" ht="27.75" customHeight="1">
      <c r="A19" s="77" t="s">
        <v>67</v>
      </c>
      <c r="B19" s="78"/>
      <c r="C19" s="42" t="s">
        <v>20</v>
      </c>
      <c r="D19" s="43">
        <v>7168.39</v>
      </c>
      <c r="E19" s="44"/>
      <c r="F19" s="43">
        <f>1765.88+14537.54</f>
        <v>16303.420000000002</v>
      </c>
      <c r="G19" s="44"/>
      <c r="H19" s="43">
        <v>24133.24</v>
      </c>
      <c r="I19" s="44"/>
      <c r="J19" s="43">
        <v>31559.91</v>
      </c>
      <c r="K19" s="44"/>
      <c r="L19" s="43">
        <v>43691.25</v>
      </c>
      <c r="M19" s="44"/>
      <c r="N19" s="43">
        <v>51611.68</v>
      </c>
      <c r="O19" s="44"/>
      <c r="P19" s="43">
        <v>59122.11</v>
      </c>
      <c r="Q19" s="44"/>
      <c r="R19" s="43">
        <v>66132.54000000001</v>
      </c>
      <c r="S19" s="44"/>
      <c r="T19" s="43">
        <v>73253.21</v>
      </c>
      <c r="U19" s="44"/>
      <c r="V19" s="43">
        <v>81587.82</v>
      </c>
      <c r="W19" s="44"/>
      <c r="X19" s="43">
        <v>88926.37000000001</v>
      </c>
      <c r="Y19" s="44"/>
      <c r="Z19" s="43"/>
      <c r="AA19" s="44"/>
      <c r="AB19" s="43"/>
      <c r="AC19" s="44"/>
      <c r="AD19" s="43"/>
      <c r="AE19" s="44"/>
      <c r="AF19" s="43"/>
      <c r="AG19" s="44"/>
      <c r="AH19" s="43"/>
      <c r="AI19" s="44"/>
      <c r="AJ19" s="43"/>
      <c r="AK19" s="44"/>
      <c r="AL19" s="43">
        <v>127503.51000000001</v>
      </c>
      <c r="AM19" s="44"/>
      <c r="AN19" s="43">
        <v>144778.72</v>
      </c>
      <c r="AO19" s="44"/>
      <c r="AP19" s="43">
        <v>166468.71000000002</v>
      </c>
      <c r="AQ19" s="44"/>
      <c r="AR19" s="43">
        <v>187390.38999999998</v>
      </c>
      <c r="AS19" s="44"/>
      <c r="AT19" s="43">
        <v>213625.13</v>
      </c>
      <c r="AU19" s="44"/>
      <c r="AV19" s="43">
        <v>247300.06999999998</v>
      </c>
      <c r="AW19" s="44"/>
      <c r="AX19" s="45">
        <v>25742.16</v>
      </c>
      <c r="AY19" s="46"/>
      <c r="AZ19" s="45">
        <v>52752.83</v>
      </c>
      <c r="BA19" s="46"/>
      <c r="BB19" s="45">
        <v>84916.42</v>
      </c>
      <c r="BC19" s="46"/>
      <c r="BD19" s="45">
        <v>109172.16</v>
      </c>
      <c r="BE19" s="46"/>
      <c r="BF19" s="45">
        <v>133346.985</v>
      </c>
      <c r="BG19" s="46"/>
      <c r="BH19" s="45">
        <v>161683.955</v>
      </c>
      <c r="BI19" s="46"/>
      <c r="BJ19" s="45">
        <v>180261.33000000002</v>
      </c>
      <c r="BK19" s="46"/>
      <c r="BL19" s="45">
        <v>197394.33</v>
      </c>
      <c r="BM19" s="46"/>
      <c r="BN19" s="45">
        <v>219374.48</v>
      </c>
      <c r="BO19" s="46"/>
      <c r="BP19" s="45">
        <v>243513.87</v>
      </c>
      <c r="BQ19" s="46"/>
      <c r="BR19" s="45">
        <v>264437.01</v>
      </c>
      <c r="BS19" s="46"/>
      <c r="BT19" s="45">
        <v>305650.37</v>
      </c>
      <c r="BU19" s="46"/>
      <c r="BV19" s="59">
        <v>21841.66</v>
      </c>
      <c r="BW19" s="46"/>
      <c r="BX19" s="59">
        <v>44607.45</v>
      </c>
      <c r="BY19" s="46"/>
      <c r="BZ19" s="59">
        <v>70362.2</v>
      </c>
      <c r="CA19" s="46"/>
      <c r="CB19" s="59">
        <f>+'[1]Arkusz1'!$I$7-2029</f>
        <v>99255.43</v>
      </c>
      <c r="CC19" s="46"/>
      <c r="CD19" s="59">
        <f>+'[2]Arkusz4'!$I$7-2029</f>
        <v>123029.04</v>
      </c>
      <c r="CE19" s="46"/>
      <c r="CF19" s="59">
        <f>+'[3]Arkusz1'!$I$7-2029</f>
        <v>145623.79</v>
      </c>
      <c r="CG19" s="46"/>
      <c r="CH19" s="59">
        <f>+'[4]07 2019 synt'!$I$7</f>
        <v>170240.49</v>
      </c>
      <c r="CI19" s="46"/>
      <c r="CJ19" s="59">
        <f>+'[4]SYNTET'!$I$7</f>
        <v>186080.82</v>
      </c>
      <c r="CK19" s="46"/>
      <c r="CL19" s="59">
        <f>+'[5]Arkusz1'!$I$7</f>
        <v>210902.78</v>
      </c>
      <c r="CM19" s="46"/>
      <c r="CN19" s="59">
        <f>+'[6]Arkusz2'!$I$7</f>
        <v>238549.76</v>
      </c>
      <c r="CO19" s="46"/>
      <c r="CP19" s="59">
        <f>+'[7]Arkusz1'!$I$7</f>
        <v>262381.09</v>
      </c>
      <c r="CQ19" s="46"/>
      <c r="CR19" s="59">
        <f>+'[8]Arkusz2'!$I$7</f>
        <v>287458.48</v>
      </c>
      <c r="CS19" s="46"/>
      <c r="CT19" s="59">
        <f>+'[9]Arkusz1'!$I$7</f>
        <v>27238.39</v>
      </c>
      <c r="CU19" s="46"/>
      <c r="CV19" s="59">
        <f>+'[10]02 2020'!$I$7</f>
        <v>52746.99</v>
      </c>
      <c r="CW19" s="46"/>
      <c r="CX19" s="59">
        <f>+'[10]03 2020'!$I$7</f>
        <v>73009.19</v>
      </c>
      <c r="CY19" s="46"/>
    </row>
    <row r="20" spans="1:103" s="47" customFormat="1" ht="27.75" customHeight="1">
      <c r="A20" s="77" t="s">
        <v>68</v>
      </c>
      <c r="B20" s="78"/>
      <c r="C20" s="42" t="s">
        <v>21</v>
      </c>
      <c r="D20" s="43">
        <v>88181.31999999999</v>
      </c>
      <c r="E20" s="44"/>
      <c r="F20" s="43">
        <f>2389.15+500+173868.46</f>
        <v>176757.61</v>
      </c>
      <c r="G20" s="44"/>
      <c r="H20" s="43">
        <v>241465.55</v>
      </c>
      <c r="I20" s="44"/>
      <c r="J20" s="43">
        <v>332534.83999999997</v>
      </c>
      <c r="K20" s="44"/>
      <c r="L20" s="43">
        <v>421820.09</v>
      </c>
      <c r="M20" s="44"/>
      <c r="N20" s="43">
        <v>505112.83999999997</v>
      </c>
      <c r="O20" s="44"/>
      <c r="P20" s="43">
        <v>598924.27</v>
      </c>
      <c r="Q20" s="44"/>
      <c r="R20" s="43">
        <v>678843.97</v>
      </c>
      <c r="S20" s="44"/>
      <c r="T20" s="43">
        <v>764814.86</v>
      </c>
      <c r="U20" s="44"/>
      <c r="V20" s="43">
        <v>847512.57</v>
      </c>
      <c r="W20" s="44"/>
      <c r="X20" s="43">
        <v>928977.76</v>
      </c>
      <c r="Y20" s="44"/>
      <c r="Z20" s="43"/>
      <c r="AA20" s="44"/>
      <c r="AB20" s="43"/>
      <c r="AC20" s="44"/>
      <c r="AD20" s="43"/>
      <c r="AE20" s="44"/>
      <c r="AF20" s="43"/>
      <c r="AG20" s="44"/>
      <c r="AH20" s="43"/>
      <c r="AI20" s="44"/>
      <c r="AJ20" s="43"/>
      <c r="AK20" s="44"/>
      <c r="AL20" s="43">
        <v>49025.36000000001</v>
      </c>
      <c r="AM20" s="44"/>
      <c r="AN20" s="43">
        <v>52316.100000000006</v>
      </c>
      <c r="AO20" s="44"/>
      <c r="AP20" s="43">
        <v>89854.24</v>
      </c>
      <c r="AQ20" s="44"/>
      <c r="AR20" s="43">
        <v>92354.68</v>
      </c>
      <c r="AS20" s="44"/>
      <c r="AT20" s="43">
        <v>100259.12</v>
      </c>
      <c r="AU20" s="44"/>
      <c r="AV20" s="43">
        <v>106191.90999999999</v>
      </c>
      <c r="AW20" s="44"/>
      <c r="AX20" s="45">
        <v>3989.88</v>
      </c>
      <c r="AY20" s="46"/>
      <c r="AZ20" s="45">
        <v>11234.09</v>
      </c>
      <c r="BA20" s="46"/>
      <c r="BB20" s="45">
        <v>21456.88</v>
      </c>
      <c r="BC20" s="46"/>
      <c r="BD20" s="45">
        <v>26538.61</v>
      </c>
      <c r="BE20" s="46"/>
      <c r="BF20" s="45">
        <v>32937.31</v>
      </c>
      <c r="BG20" s="46"/>
      <c r="BH20" s="45">
        <v>34708.94</v>
      </c>
      <c r="BI20" s="46"/>
      <c r="BJ20" s="45">
        <v>43290.979999999996</v>
      </c>
      <c r="BK20" s="46"/>
      <c r="BL20" s="45">
        <v>70977.6</v>
      </c>
      <c r="BM20" s="46"/>
      <c r="BN20" s="45">
        <v>74994.17</v>
      </c>
      <c r="BO20" s="46"/>
      <c r="BP20" s="45">
        <v>84002.91</v>
      </c>
      <c r="BQ20" s="46"/>
      <c r="BR20" s="45">
        <v>89336.34999999999</v>
      </c>
      <c r="BS20" s="46"/>
      <c r="BT20" s="45">
        <v>96485.59000000001</v>
      </c>
      <c r="BU20" s="46"/>
      <c r="BV20" s="59">
        <v>5757.59</v>
      </c>
      <c r="BW20" s="46"/>
      <c r="BX20" s="59">
        <v>9429.09</v>
      </c>
      <c r="BY20" s="46"/>
      <c r="BZ20" s="59">
        <v>27247.66</v>
      </c>
      <c r="CA20" s="46"/>
      <c r="CB20" s="59">
        <f>+'[1]Arkusz1'!$I$8+'[1]Arkusz1'!$I$9+'[1]Arkusz1'!$I$10</f>
        <v>52273.96</v>
      </c>
      <c r="CC20" s="46"/>
      <c r="CD20" s="59">
        <f>+'[2]Arkusz4'!$I$8+'[2]Arkusz4'!$I$9+'[2]Arkusz4'!$I$10</f>
        <v>67389.99</v>
      </c>
      <c r="CE20" s="46"/>
      <c r="CF20" s="59">
        <f>+'[3]Arkusz1'!$I$8+'[3]Arkusz1'!$I$9+'[3]Arkusz1'!$I$10</f>
        <v>119937.01999999999</v>
      </c>
      <c r="CG20" s="46"/>
      <c r="CH20" s="59">
        <f>+'[4]07 2019 synt'!$I$8+'[4]07 2019 synt'!$I$9+'[4]07 2019 synt'!$I$10</f>
        <v>139309.82</v>
      </c>
      <c r="CI20" s="46"/>
      <c r="CJ20" s="59">
        <f>+'[4]SYNTET'!$I$8+'[4]SYNTET'!$I$9+'[4]SYNTET'!$I$10</f>
        <v>150437.99000000002</v>
      </c>
      <c r="CK20" s="46"/>
      <c r="CL20" s="59">
        <f>+'[5]Arkusz1'!$I$8+'[5]Arkusz1'!$I$9+'[5]Arkusz1'!$I$10</f>
        <v>171994.62</v>
      </c>
      <c r="CM20" s="46"/>
      <c r="CN20" s="59">
        <f>+'[6]Arkusz2'!$I$8+'[6]Arkusz2'!$I$9+'[6]Arkusz2'!$I$10+831.21</f>
        <v>189775.38999999998</v>
      </c>
      <c r="CO20" s="46"/>
      <c r="CP20" s="59">
        <f>+'[7]Arkusz1'!$I$8+'[7]Arkusz1'!$I$9+'[7]Arkusz1'!$I$10</f>
        <v>197123.88</v>
      </c>
      <c r="CQ20" s="46"/>
      <c r="CR20" s="59">
        <f>+'[8]Arkusz2'!$I$8+'[8]Arkusz2'!$I$9+'[8]Arkusz2'!$I$10</f>
        <v>205251.71</v>
      </c>
      <c r="CS20" s="46"/>
      <c r="CT20" s="59">
        <f>+'[9]Arkusz1'!$I$8+'[9]Arkusz1'!$I$9+'[9]Arkusz1'!$I$10</f>
        <v>1200.6999999999998</v>
      </c>
      <c r="CU20" s="46"/>
      <c r="CV20" s="59">
        <f>+'[10]02 2020'!$I$8+'[10]02 2020'!$I$9+'[10]02 2020'!$I$10</f>
        <v>13386.19</v>
      </c>
      <c r="CW20" s="46"/>
      <c r="CX20" s="59">
        <f>+'[10]03 2020'!$I$8+'[10]03 2020'!$I$9+'[10]03 2020'!$I$10</f>
        <v>14354.13</v>
      </c>
      <c r="CY20" s="46"/>
    </row>
    <row r="21" spans="1:103" s="47" customFormat="1" ht="27.75" customHeight="1">
      <c r="A21" s="77" t="s">
        <v>69</v>
      </c>
      <c r="B21" s="78"/>
      <c r="C21" s="42" t="s">
        <v>22</v>
      </c>
      <c r="D21" s="43">
        <v>0</v>
      </c>
      <c r="E21" s="44"/>
      <c r="F21" s="43">
        <v>0</v>
      </c>
      <c r="G21" s="44"/>
      <c r="H21" s="43">
        <v>0</v>
      </c>
      <c r="I21" s="44"/>
      <c r="J21" s="43">
        <v>0</v>
      </c>
      <c r="K21" s="44"/>
      <c r="L21" s="43">
        <v>38236.35</v>
      </c>
      <c r="M21" s="44"/>
      <c r="N21" s="43">
        <v>38236.35</v>
      </c>
      <c r="O21" s="44"/>
      <c r="P21" s="43">
        <v>38236.35</v>
      </c>
      <c r="Q21" s="44"/>
      <c r="R21" s="43">
        <v>38236.35</v>
      </c>
      <c r="S21" s="44"/>
      <c r="T21" s="43">
        <v>38236.35</v>
      </c>
      <c r="U21" s="44"/>
      <c r="V21" s="43">
        <v>45216.96</v>
      </c>
      <c r="W21" s="44"/>
      <c r="X21" s="43">
        <v>45216.96</v>
      </c>
      <c r="Y21" s="44"/>
      <c r="Z21" s="43"/>
      <c r="AA21" s="44"/>
      <c r="AB21" s="43"/>
      <c r="AC21" s="44"/>
      <c r="AD21" s="43"/>
      <c r="AE21" s="44"/>
      <c r="AF21" s="43"/>
      <c r="AG21" s="44"/>
      <c r="AH21" s="43"/>
      <c r="AI21" s="44"/>
      <c r="AJ21" s="43"/>
      <c r="AK21" s="44"/>
      <c r="AL21" s="43">
        <v>0</v>
      </c>
      <c r="AM21" s="44"/>
      <c r="AN21" s="43">
        <v>0</v>
      </c>
      <c r="AO21" s="44"/>
      <c r="AP21" s="43">
        <v>0</v>
      </c>
      <c r="AQ21" s="44"/>
      <c r="AR21" s="43">
        <v>0</v>
      </c>
      <c r="AS21" s="44"/>
      <c r="AT21" s="43">
        <v>0</v>
      </c>
      <c r="AU21" s="44"/>
      <c r="AV21" s="43">
        <v>0</v>
      </c>
      <c r="AW21" s="44"/>
      <c r="AX21" s="45">
        <v>0</v>
      </c>
      <c r="AY21" s="46"/>
      <c r="AZ21" s="45">
        <v>0</v>
      </c>
      <c r="BA21" s="46"/>
      <c r="BB21" s="45">
        <v>0</v>
      </c>
      <c r="BC21" s="46"/>
      <c r="BD21" s="45">
        <v>0</v>
      </c>
      <c r="BE21" s="46"/>
      <c r="BF21" s="45">
        <v>0</v>
      </c>
      <c r="BG21" s="46"/>
      <c r="BH21" s="45">
        <v>0</v>
      </c>
      <c r="BI21" s="46"/>
      <c r="BJ21" s="45">
        <v>0</v>
      </c>
      <c r="BK21" s="46"/>
      <c r="BL21" s="45">
        <v>0</v>
      </c>
      <c r="BM21" s="46"/>
      <c r="BN21" s="45">
        <v>0</v>
      </c>
      <c r="BO21" s="46"/>
      <c r="BP21" s="45">
        <v>0</v>
      </c>
      <c r="BQ21" s="46"/>
      <c r="BR21" s="45">
        <v>0</v>
      </c>
      <c r="BS21" s="46"/>
      <c r="BT21" s="45">
        <v>0</v>
      </c>
      <c r="BU21" s="46"/>
      <c r="BV21" s="59">
        <v>0</v>
      </c>
      <c r="BW21" s="46"/>
      <c r="BX21" s="59">
        <v>0</v>
      </c>
      <c r="BY21" s="46"/>
      <c r="BZ21" s="59">
        <v>0</v>
      </c>
      <c r="CA21" s="46"/>
      <c r="CB21" s="59">
        <v>0</v>
      </c>
      <c r="CC21" s="46"/>
      <c r="CD21" s="59">
        <v>0</v>
      </c>
      <c r="CE21" s="46"/>
      <c r="CF21" s="59">
        <v>0</v>
      </c>
      <c r="CG21" s="46"/>
      <c r="CH21" s="59">
        <v>0</v>
      </c>
      <c r="CI21" s="46"/>
      <c r="CJ21" s="59">
        <v>0</v>
      </c>
      <c r="CK21" s="46"/>
      <c r="CL21" s="59">
        <v>0</v>
      </c>
      <c r="CM21" s="46"/>
      <c r="CN21" s="59">
        <v>0</v>
      </c>
      <c r="CO21" s="46"/>
      <c r="CP21" s="59">
        <v>0</v>
      </c>
      <c r="CQ21" s="46"/>
      <c r="CR21" s="59">
        <v>0</v>
      </c>
      <c r="CS21" s="46"/>
      <c r="CT21" s="59">
        <v>0</v>
      </c>
      <c r="CU21" s="46"/>
      <c r="CV21" s="59">
        <v>0</v>
      </c>
      <c r="CW21" s="46"/>
      <c r="CX21" s="59">
        <v>0</v>
      </c>
      <c r="CY21" s="46"/>
    </row>
    <row r="22" spans="1:103" s="47" customFormat="1" ht="27.75" customHeight="1">
      <c r="A22" s="79" t="s">
        <v>70</v>
      </c>
      <c r="B22" s="80"/>
      <c r="C22" s="42" t="s">
        <v>23</v>
      </c>
      <c r="D22" s="43">
        <f>SUM(D6-D12)</f>
        <v>68112.67999998754</v>
      </c>
      <c r="E22" s="44"/>
      <c r="F22" s="43">
        <f>SUM(F6-F12)</f>
        <v>106611.33000000007</v>
      </c>
      <c r="G22" s="44"/>
      <c r="H22" s="43">
        <f>SUM(H6-H12)</f>
        <v>210891.97999999998</v>
      </c>
      <c r="I22" s="44"/>
      <c r="J22" s="43">
        <f>SUM(J6-J12)</f>
        <v>311329.42999999993</v>
      </c>
      <c r="K22" s="44"/>
      <c r="L22" s="43">
        <f>SUM(L6-L12)</f>
        <v>431621.22999999975</v>
      </c>
      <c r="M22" s="44"/>
      <c r="N22" s="43">
        <f>SUM(N6-N12)</f>
        <v>445577.34999999916</v>
      </c>
      <c r="O22" s="44"/>
      <c r="P22" s="43">
        <f>SUM(P6-P12)</f>
        <v>517371.0999999996</v>
      </c>
      <c r="Q22" s="44"/>
      <c r="R22" s="43">
        <f>SUM(R6-R12)</f>
        <v>548421.0500000003</v>
      </c>
      <c r="S22" s="44"/>
      <c r="T22" s="43">
        <f>SUM(T6-T12)</f>
        <v>618101.9100000001</v>
      </c>
      <c r="U22" s="44"/>
      <c r="V22" s="43">
        <f>SUM(V6-V12)</f>
        <v>736074.0800000001</v>
      </c>
      <c r="W22" s="44"/>
      <c r="X22" s="43">
        <f>SUM(X6-X12)</f>
        <v>730467.8900000006</v>
      </c>
      <c r="Y22" s="44"/>
      <c r="Z22" s="43">
        <f>SUM(Z6-Z12)</f>
        <v>0</v>
      </c>
      <c r="AA22" s="44"/>
      <c r="AB22" s="43">
        <f>SUM(AB6-AB12)</f>
        <v>0</v>
      </c>
      <c r="AC22" s="44"/>
      <c r="AD22" s="43">
        <f>SUM(AD6-AD12)</f>
        <v>0</v>
      </c>
      <c r="AE22" s="44"/>
      <c r="AF22" s="43">
        <f>SUM(AF6-AF12)</f>
        <v>0</v>
      </c>
      <c r="AG22" s="44"/>
      <c r="AH22" s="43">
        <f>SUM(AH6-AH12)</f>
        <v>0</v>
      </c>
      <c r="AI22" s="44"/>
      <c r="AJ22" s="43">
        <f>SUM(AJ6-AJ12)</f>
        <v>0</v>
      </c>
      <c r="AK22" s="44"/>
      <c r="AL22" s="43">
        <v>-282577.78000000026</v>
      </c>
      <c r="AM22" s="44"/>
      <c r="AN22" s="43">
        <f>SUM(AN6-AN12)</f>
        <v>-309948.17999999993</v>
      </c>
      <c r="AO22" s="44"/>
      <c r="AP22" s="43">
        <f>SUM(AP6-AP12)</f>
        <v>-276437.3999999999</v>
      </c>
      <c r="AQ22" s="44"/>
      <c r="AR22" s="43">
        <f>SUM(AR6-AR12)</f>
        <v>-236239.90000000014</v>
      </c>
      <c r="AS22" s="44"/>
      <c r="AT22" s="43">
        <f>SUM(AT6-AT12)</f>
        <v>-240524.84000000032</v>
      </c>
      <c r="AU22" s="44"/>
      <c r="AV22" s="43">
        <f>SUM(AV6-AV12)</f>
        <v>-269617.6499999999</v>
      </c>
      <c r="AW22" s="44"/>
      <c r="AX22" s="45">
        <f>SUM(AX6-AX12)</f>
        <v>-3089.5599999999977</v>
      </c>
      <c r="AY22" s="46"/>
      <c r="AZ22" s="45">
        <f>SUM(AZ6-AZ12)</f>
        <v>-60930.42000000004</v>
      </c>
      <c r="BA22" s="46"/>
      <c r="BB22" s="45">
        <f>SUM(BB6-BB12)</f>
        <v>-164891.2400000001</v>
      </c>
      <c r="BC22" s="46"/>
      <c r="BD22" s="45">
        <f>SUM(BD6-BD12)</f>
        <v>-175320.02000000002</v>
      </c>
      <c r="BE22" s="46"/>
      <c r="BF22" s="45">
        <f>SUM(BF6-BF12)</f>
        <v>-149698.17000000016</v>
      </c>
      <c r="BG22" s="46"/>
      <c r="BH22" s="45">
        <f>SUM(BH6-BH12)</f>
        <v>-165463.44000000018</v>
      </c>
      <c r="BI22" s="46"/>
      <c r="BJ22" s="45">
        <f>SUM(BJ6-BJ12)</f>
        <v>-242865.8999999999</v>
      </c>
      <c r="BK22" s="46"/>
      <c r="BL22" s="45">
        <f>SUM(BL6-BL12)</f>
        <v>-294282.5499999998</v>
      </c>
      <c r="BM22" s="46"/>
      <c r="BN22" s="45">
        <f>SUM(BN6-BN12)</f>
        <v>-190732.00999999978</v>
      </c>
      <c r="BO22" s="46"/>
      <c r="BP22" s="45">
        <f>SUM(BP6-BP12)</f>
        <v>-92804.6000000001</v>
      </c>
      <c r="BQ22" s="46"/>
      <c r="BR22" s="45">
        <f>SUM(BR6-BR12)</f>
        <v>-10332.89000000013</v>
      </c>
      <c r="BS22" s="46"/>
      <c r="BT22" s="45">
        <f>SUM(BT6-BT12)</f>
        <v>-153692.08999999985</v>
      </c>
      <c r="BU22" s="46"/>
      <c r="BV22" s="59">
        <f>SUM(BV6-BV12)</f>
        <v>-32823.42000000001</v>
      </c>
      <c r="BW22" s="46"/>
      <c r="BX22" s="59">
        <f>SUM(BX6-BX12)</f>
        <v>-35461.05999999982</v>
      </c>
      <c r="BY22" s="46"/>
      <c r="BZ22" s="59">
        <f>SUM(BZ6-BZ12)</f>
        <v>-67967.45999999996</v>
      </c>
      <c r="CA22" s="46"/>
      <c r="CB22" s="59">
        <f>SUM(CB6-CB12)</f>
        <v>-124374.46999999974</v>
      </c>
      <c r="CC22" s="46"/>
      <c r="CD22" s="59">
        <f>SUM(CD6-CD12)</f>
        <v>-108679.73999999999</v>
      </c>
      <c r="CE22" s="46"/>
      <c r="CF22" s="59">
        <f>SUM(CF6-CF12)</f>
        <v>-145254.55000000005</v>
      </c>
      <c r="CG22" s="46"/>
      <c r="CH22" s="59">
        <f>SUM(CH6-CH12)</f>
        <v>-147998.3099999996</v>
      </c>
      <c r="CI22" s="46"/>
      <c r="CJ22" s="59">
        <f>SUM(CJ6-CJ12)</f>
        <v>-225906.8999999999</v>
      </c>
      <c r="CK22" s="46"/>
      <c r="CL22" s="59">
        <f>SUM(CL6-CL12)</f>
        <v>-129765.3200000003</v>
      </c>
      <c r="CM22" s="46"/>
      <c r="CN22" s="59">
        <f>SUM(CN6-CN12)</f>
        <v>-173389.65000000037</v>
      </c>
      <c r="CO22" s="46"/>
      <c r="CP22" s="59">
        <f>SUM(CP6-CP12)</f>
        <v>-173948.37999999942</v>
      </c>
      <c r="CQ22" s="46"/>
      <c r="CR22" s="59">
        <f>SUM(CR6-CR12)</f>
        <v>-188195.02999999933</v>
      </c>
      <c r="CS22" s="46"/>
      <c r="CT22" s="59">
        <f>SUM(CT6-CT12)</f>
        <v>-29126.910000000033</v>
      </c>
      <c r="CU22" s="46"/>
      <c r="CV22" s="59">
        <f>SUM(CV6-CV12)</f>
        <v>-52732.429999999935</v>
      </c>
      <c r="CW22" s="46"/>
      <c r="CX22" s="59">
        <f>SUM(CX6-CX12)</f>
        <v>-30873.139999999898</v>
      </c>
      <c r="CY22" s="46"/>
    </row>
    <row r="23" spans="1:103" s="47" customFormat="1" ht="27.75" customHeight="1">
      <c r="A23" s="79" t="s">
        <v>71</v>
      </c>
      <c r="B23" s="80"/>
      <c r="C23" s="42" t="s">
        <v>24</v>
      </c>
      <c r="D23" s="43">
        <f>SUM(D24:D26)</f>
        <v>3370.79</v>
      </c>
      <c r="E23" s="44"/>
      <c r="F23" s="43">
        <f>SUM(F24:F26)</f>
        <v>7061.59</v>
      </c>
      <c r="G23" s="44"/>
      <c r="H23" s="43">
        <f>SUM(H24:H26)</f>
        <v>16535.14</v>
      </c>
      <c r="I23" s="44"/>
      <c r="J23" s="43">
        <f>SUM(J24:J26)</f>
        <v>20138.09</v>
      </c>
      <c r="K23" s="44"/>
      <c r="L23" s="43">
        <f>SUM(L24:L26)</f>
        <v>392577.32999999996</v>
      </c>
      <c r="M23" s="44"/>
      <c r="N23" s="43">
        <f>SUM(N24:N26)</f>
        <v>441921.16</v>
      </c>
      <c r="O23" s="44"/>
      <c r="P23" s="43">
        <f>SUM(P24:P26)</f>
        <v>440658.32</v>
      </c>
      <c r="Q23" s="44"/>
      <c r="R23" s="43">
        <f>SUM(R24:R26)</f>
        <v>449880.73</v>
      </c>
      <c r="S23" s="44"/>
      <c r="T23" s="43">
        <f>SUM(T24:T26)</f>
        <v>450594.58</v>
      </c>
      <c r="U23" s="44"/>
      <c r="V23" s="43">
        <f>SUM(V24:V26)</f>
        <v>581024.8</v>
      </c>
      <c r="W23" s="44"/>
      <c r="X23" s="43">
        <f>SUM(X24:X26)</f>
        <v>647925.7300000001</v>
      </c>
      <c r="Y23" s="44"/>
      <c r="Z23" s="43">
        <f>SUM(Z24:Z26)</f>
        <v>0</v>
      </c>
      <c r="AA23" s="44"/>
      <c r="AB23" s="43">
        <f>SUM(AB24:AB26)</f>
        <v>0</v>
      </c>
      <c r="AC23" s="44"/>
      <c r="AD23" s="43">
        <f>SUM(AD24:AD26)</f>
        <v>0</v>
      </c>
      <c r="AE23" s="44"/>
      <c r="AF23" s="43">
        <f>SUM(AF24:AF26)</f>
        <v>0</v>
      </c>
      <c r="AG23" s="44"/>
      <c r="AH23" s="43">
        <f>SUM(AH24:AH26)</f>
        <v>0</v>
      </c>
      <c r="AI23" s="44"/>
      <c r="AJ23" s="43">
        <f>SUM(AJ24:AJ26)</f>
        <v>0</v>
      </c>
      <c r="AK23" s="44"/>
      <c r="AL23" s="43">
        <v>2183.0699999999997</v>
      </c>
      <c r="AM23" s="44"/>
      <c r="AN23" s="43">
        <f>SUM(AN24:AN26)</f>
        <v>2183.0699999999997</v>
      </c>
      <c r="AO23" s="44"/>
      <c r="AP23" s="43">
        <f>SUM(AP24:AP26)</f>
        <v>2183.0699999999997</v>
      </c>
      <c r="AQ23" s="44"/>
      <c r="AR23" s="43">
        <f>SUM(AR24:AR26)</f>
        <v>5077.139999999999</v>
      </c>
      <c r="AS23" s="44"/>
      <c r="AT23" s="43">
        <f>SUM(AT24:AT26)</f>
        <v>14264.64</v>
      </c>
      <c r="AU23" s="44"/>
      <c r="AV23" s="43">
        <f>SUM(AV24:AV26)</f>
        <v>21395.89</v>
      </c>
      <c r="AW23" s="44"/>
      <c r="AX23" s="45">
        <f>SUM(AX24:AX26)</f>
        <v>14159.22</v>
      </c>
      <c r="AY23" s="46"/>
      <c r="AZ23" s="45">
        <f>SUM(AZ24:AZ26)</f>
        <v>29013.64</v>
      </c>
      <c r="BA23" s="46"/>
      <c r="BB23" s="45">
        <f>SUM(BB24:BB26)</f>
        <v>36860.78</v>
      </c>
      <c r="BC23" s="46"/>
      <c r="BD23" s="45">
        <f>SUM(BD24:BD26)</f>
        <v>36860.78</v>
      </c>
      <c r="BE23" s="46"/>
      <c r="BF23" s="45">
        <f>SUM(BF24:BF26)</f>
        <v>52490.28</v>
      </c>
      <c r="BG23" s="46"/>
      <c r="BH23" s="45">
        <f>SUM(BH24:BH26)</f>
        <v>76959.13</v>
      </c>
      <c r="BI23" s="46"/>
      <c r="BJ23" s="45">
        <f>SUM(BJ24:BJ26)</f>
        <v>91189.95999999999</v>
      </c>
      <c r="BK23" s="46"/>
      <c r="BL23" s="45">
        <f>SUM(BL24:BL26)</f>
        <v>97859.04000000001</v>
      </c>
      <c r="BM23" s="46"/>
      <c r="BN23" s="45">
        <f>SUM(BN24:BN26)</f>
        <v>104135.85</v>
      </c>
      <c r="BO23" s="46"/>
      <c r="BP23" s="45">
        <f>SUM(BP24:BP26)</f>
        <v>106661.34</v>
      </c>
      <c r="BQ23" s="46"/>
      <c r="BR23" s="45">
        <f>SUM(BR24:BR26)</f>
        <v>128884.64</v>
      </c>
      <c r="BS23" s="46"/>
      <c r="BT23" s="45">
        <f>SUM(BT24:BT26)</f>
        <v>143823.08000000002</v>
      </c>
      <c r="BU23" s="46"/>
      <c r="BV23" s="59">
        <f>SUM(BV24:BV26)</f>
        <v>1138.2</v>
      </c>
      <c r="BW23" s="46"/>
      <c r="BX23" s="59">
        <f>SUM(BX24:BX26)</f>
        <v>8525.82</v>
      </c>
      <c r="BY23" s="46"/>
      <c r="BZ23" s="59">
        <f>SUM(BZ24:BZ26)</f>
        <v>19592.65</v>
      </c>
      <c r="CA23" s="46"/>
      <c r="CB23" s="59">
        <f>SUM(CB24:CB26)</f>
        <v>24008.53</v>
      </c>
      <c r="CC23" s="46"/>
      <c r="CD23" s="59">
        <f>SUM(CD24:CD26)</f>
        <v>28031</v>
      </c>
      <c r="CE23" s="46"/>
      <c r="CF23" s="59">
        <f>SUM(CF24:CF26)</f>
        <v>35438.21</v>
      </c>
      <c r="CG23" s="46"/>
      <c r="CH23" s="59">
        <f>SUM(CH24:CH26)</f>
        <v>36592.35</v>
      </c>
      <c r="CI23" s="46"/>
      <c r="CJ23" s="59">
        <f>SUM(CJ24:CJ26)</f>
        <v>36592.35</v>
      </c>
      <c r="CK23" s="46"/>
      <c r="CL23" s="59">
        <f>SUM(CL24:CL26)</f>
        <v>36592.35</v>
      </c>
      <c r="CM23" s="46"/>
      <c r="CN23" s="59">
        <f>SUM(CN24:CN26)</f>
        <v>57306.14</v>
      </c>
      <c r="CO23" s="46"/>
      <c r="CP23" s="59">
        <f>SUM(CP24:CP26)</f>
        <v>82252.31</v>
      </c>
      <c r="CQ23" s="46"/>
      <c r="CR23" s="59">
        <f>SUM(CR24:CR26)</f>
        <v>82972.31</v>
      </c>
      <c r="CS23" s="46"/>
      <c r="CT23" s="59">
        <f>SUM(CT24:CT26)</f>
        <v>4821.88</v>
      </c>
      <c r="CU23" s="46"/>
      <c r="CV23" s="59">
        <f>SUM(CV24:CV26)</f>
        <v>26001.61</v>
      </c>
      <c r="CW23" s="46"/>
      <c r="CX23" s="59">
        <f>SUM(CX24:CX26)</f>
        <v>43613.12</v>
      </c>
      <c r="CY23" s="46"/>
    </row>
    <row r="24" spans="1:103" s="47" customFormat="1" ht="27.75" customHeight="1">
      <c r="A24" s="77" t="s">
        <v>72</v>
      </c>
      <c r="B24" s="78"/>
      <c r="C24" s="42" t="s">
        <v>25</v>
      </c>
      <c r="D24" s="43">
        <v>0</v>
      </c>
      <c r="E24" s="44"/>
      <c r="F24" s="43">
        <v>0</v>
      </c>
      <c r="G24" s="44"/>
      <c r="H24" s="43">
        <v>0</v>
      </c>
      <c r="I24" s="44"/>
      <c r="J24" s="43">
        <v>0</v>
      </c>
      <c r="K24" s="44"/>
      <c r="L24" s="43">
        <v>361247.23</v>
      </c>
      <c r="M24" s="44"/>
      <c r="N24" s="43">
        <v>377716.68</v>
      </c>
      <c r="O24" s="44"/>
      <c r="P24" s="43">
        <v>377716.68</v>
      </c>
      <c r="Q24" s="44"/>
      <c r="R24" s="43">
        <v>377892.31999999995</v>
      </c>
      <c r="S24" s="44"/>
      <c r="T24" s="43">
        <v>377892.32</v>
      </c>
      <c r="U24" s="44"/>
      <c r="V24" s="43">
        <v>478925.57</v>
      </c>
      <c r="W24" s="44"/>
      <c r="X24" s="43">
        <v>464693.63</v>
      </c>
      <c r="Y24" s="44"/>
      <c r="Z24" s="43"/>
      <c r="AA24" s="44"/>
      <c r="AB24" s="43"/>
      <c r="AC24" s="44"/>
      <c r="AD24" s="43"/>
      <c r="AE24" s="44"/>
      <c r="AF24" s="43"/>
      <c r="AG24" s="44"/>
      <c r="AH24" s="43"/>
      <c r="AI24" s="44"/>
      <c r="AJ24" s="43"/>
      <c r="AK24" s="44"/>
      <c r="AL24" s="43">
        <v>0</v>
      </c>
      <c r="AM24" s="44"/>
      <c r="AN24" s="43">
        <v>0</v>
      </c>
      <c r="AO24" s="44"/>
      <c r="AP24" s="43">
        <v>0</v>
      </c>
      <c r="AQ24" s="44"/>
      <c r="AR24" s="43">
        <v>0</v>
      </c>
      <c r="AS24" s="44"/>
      <c r="AT24" s="43">
        <v>0</v>
      </c>
      <c r="AU24" s="44"/>
      <c r="AV24" s="43">
        <v>0</v>
      </c>
      <c r="AW24" s="44"/>
      <c r="AX24" s="45">
        <v>0</v>
      </c>
      <c r="AY24" s="46"/>
      <c r="AZ24" s="45">
        <v>9099.919999999998</v>
      </c>
      <c r="BA24" s="46"/>
      <c r="BB24" s="45">
        <v>9099.919999999998</v>
      </c>
      <c r="BC24" s="46"/>
      <c r="BD24" s="45">
        <v>9099.919999999998</v>
      </c>
      <c r="BE24" s="46"/>
      <c r="BF24" s="45">
        <v>9099.919999999998</v>
      </c>
      <c r="BG24" s="46"/>
      <c r="BH24" s="45">
        <v>9099.919999999998</v>
      </c>
      <c r="BI24" s="46"/>
      <c r="BJ24" s="45">
        <v>9099.919999999998</v>
      </c>
      <c r="BK24" s="46"/>
      <c r="BL24" s="45">
        <v>9099.919999999998</v>
      </c>
      <c r="BM24" s="46"/>
      <c r="BN24" s="45">
        <v>9099.919999999998</v>
      </c>
      <c r="BO24" s="46"/>
      <c r="BP24" s="45">
        <v>9099.919999999998</v>
      </c>
      <c r="BQ24" s="46"/>
      <c r="BR24" s="45">
        <v>9099.92</v>
      </c>
      <c r="BS24" s="46"/>
      <c r="BT24" s="45">
        <v>9099.919999999998</v>
      </c>
      <c r="BU24" s="46"/>
      <c r="BV24" s="59">
        <v>0</v>
      </c>
      <c r="BW24" s="46"/>
      <c r="BX24" s="59">
        <v>0</v>
      </c>
      <c r="BY24" s="46"/>
      <c r="BZ24" s="59">
        <v>0</v>
      </c>
      <c r="CA24" s="46"/>
      <c r="CB24" s="59">
        <v>0</v>
      </c>
      <c r="CC24" s="46"/>
      <c r="CD24" s="59">
        <v>0</v>
      </c>
      <c r="CE24" s="46"/>
      <c r="CF24" s="59">
        <v>0</v>
      </c>
      <c r="CG24" s="46"/>
      <c r="CH24" s="59">
        <v>0</v>
      </c>
      <c r="CI24" s="46"/>
      <c r="CJ24" s="59">
        <v>0</v>
      </c>
      <c r="CK24" s="46"/>
      <c r="CL24" s="59">
        <v>0</v>
      </c>
      <c r="CM24" s="46"/>
      <c r="CN24" s="59">
        <v>0</v>
      </c>
      <c r="CO24" s="46"/>
      <c r="CP24" s="59">
        <v>0</v>
      </c>
      <c r="CQ24" s="46"/>
      <c r="CR24" s="59">
        <v>0</v>
      </c>
      <c r="CS24" s="46"/>
      <c r="CT24" s="59">
        <v>0</v>
      </c>
      <c r="CU24" s="46"/>
      <c r="CV24" s="59">
        <v>0</v>
      </c>
      <c r="CW24" s="46"/>
      <c r="CX24" s="59">
        <v>0</v>
      </c>
      <c r="CY24" s="46"/>
    </row>
    <row r="25" spans="1:103" s="47" customFormat="1" ht="27.75" customHeight="1">
      <c r="A25" s="77" t="s">
        <v>73</v>
      </c>
      <c r="B25" s="78"/>
      <c r="C25" s="42" t="s">
        <v>26</v>
      </c>
      <c r="D25" s="43">
        <v>0</v>
      </c>
      <c r="E25" s="44"/>
      <c r="F25" s="43">
        <v>0</v>
      </c>
      <c r="G25" s="44"/>
      <c r="H25" s="43">
        <v>0</v>
      </c>
      <c r="I25" s="44"/>
      <c r="J25" s="43">
        <v>0</v>
      </c>
      <c r="K25" s="44"/>
      <c r="L25" s="43">
        <v>0</v>
      </c>
      <c r="M25" s="44"/>
      <c r="N25" s="43">
        <v>0</v>
      </c>
      <c r="O25" s="44"/>
      <c r="P25" s="43">
        <v>0</v>
      </c>
      <c r="Q25" s="44"/>
      <c r="R25" s="43">
        <v>0</v>
      </c>
      <c r="S25" s="44"/>
      <c r="T25" s="43">
        <v>0</v>
      </c>
      <c r="U25" s="44"/>
      <c r="V25" s="43">
        <v>0</v>
      </c>
      <c r="W25" s="44"/>
      <c r="X25" s="43">
        <v>0</v>
      </c>
      <c r="Y25" s="44"/>
      <c r="Z25" s="43"/>
      <c r="AA25" s="44"/>
      <c r="AB25" s="43"/>
      <c r="AC25" s="44"/>
      <c r="AD25" s="43"/>
      <c r="AE25" s="44"/>
      <c r="AF25" s="43"/>
      <c r="AG25" s="44"/>
      <c r="AH25" s="43"/>
      <c r="AI25" s="44"/>
      <c r="AJ25" s="43"/>
      <c r="AK25" s="44"/>
      <c r="AL25" s="43">
        <v>1660.61</v>
      </c>
      <c r="AM25" s="44"/>
      <c r="AN25" s="43">
        <v>1660.61</v>
      </c>
      <c r="AO25" s="44"/>
      <c r="AP25" s="43">
        <v>1660.61</v>
      </c>
      <c r="AQ25" s="44"/>
      <c r="AR25" s="43">
        <v>4216.58</v>
      </c>
      <c r="AS25" s="44"/>
      <c r="AT25" s="43">
        <v>4216.58</v>
      </c>
      <c r="AU25" s="44"/>
      <c r="AV25" s="43">
        <v>4216.58</v>
      </c>
      <c r="AW25" s="44"/>
      <c r="AX25" s="45">
        <v>3302.17</v>
      </c>
      <c r="AY25" s="46"/>
      <c r="AZ25" s="45">
        <v>3302.17</v>
      </c>
      <c r="BA25" s="46"/>
      <c r="BB25" s="45">
        <v>6604.34</v>
      </c>
      <c r="BC25" s="46"/>
      <c r="BD25" s="45">
        <v>6604.34</v>
      </c>
      <c r="BE25" s="46"/>
      <c r="BF25" s="45">
        <v>13208.68</v>
      </c>
      <c r="BG25" s="46"/>
      <c r="BH25" s="45">
        <v>16499.15</v>
      </c>
      <c r="BI25" s="46"/>
      <c r="BJ25" s="45">
        <v>19789.62</v>
      </c>
      <c r="BK25" s="46"/>
      <c r="BL25" s="45">
        <v>25309.4</v>
      </c>
      <c r="BM25" s="46"/>
      <c r="BN25" s="45">
        <v>26309.4</v>
      </c>
      <c r="BO25" s="46"/>
      <c r="BP25" s="45">
        <v>28834.89</v>
      </c>
      <c r="BQ25" s="46"/>
      <c r="BR25" s="45">
        <v>47909.119999999995</v>
      </c>
      <c r="BS25" s="46"/>
      <c r="BT25" s="45">
        <v>57302.740000000005</v>
      </c>
      <c r="BU25" s="46"/>
      <c r="BV25" s="59">
        <v>0</v>
      </c>
      <c r="BW25" s="46"/>
      <c r="BX25" s="59">
        <v>0</v>
      </c>
      <c r="BY25" s="46"/>
      <c r="BZ25" s="59">
        <v>0</v>
      </c>
      <c r="CA25" s="46"/>
      <c r="CB25" s="59">
        <v>0</v>
      </c>
      <c r="CC25" s="46"/>
      <c r="CD25" s="59">
        <v>0</v>
      </c>
      <c r="CE25" s="46"/>
      <c r="CF25" s="59">
        <v>0</v>
      </c>
      <c r="CG25" s="46"/>
      <c r="CH25" s="59">
        <v>0</v>
      </c>
      <c r="CI25" s="46"/>
      <c r="CJ25" s="59">
        <v>0</v>
      </c>
      <c r="CK25" s="46"/>
      <c r="CL25" s="59">
        <v>0</v>
      </c>
      <c r="CM25" s="46"/>
      <c r="CN25" s="59">
        <v>0</v>
      </c>
      <c r="CO25" s="46"/>
      <c r="CP25" s="59">
        <v>0</v>
      </c>
      <c r="CQ25" s="46"/>
      <c r="CR25" s="59">
        <v>0</v>
      </c>
      <c r="CS25" s="46"/>
      <c r="CT25" s="59">
        <v>0</v>
      </c>
      <c r="CU25" s="46"/>
      <c r="CV25" s="59">
        <v>0</v>
      </c>
      <c r="CW25" s="46"/>
      <c r="CX25" s="59">
        <v>0</v>
      </c>
      <c r="CY25" s="46"/>
    </row>
    <row r="26" spans="1:103" s="47" customFormat="1" ht="27.75" customHeight="1">
      <c r="A26" s="77" t="s">
        <v>74</v>
      </c>
      <c r="B26" s="78"/>
      <c r="C26" s="42" t="s">
        <v>27</v>
      </c>
      <c r="D26" s="43">
        <v>3370.79</v>
      </c>
      <c r="E26" s="44"/>
      <c r="F26" s="43">
        <v>7061.59</v>
      </c>
      <c r="G26" s="44"/>
      <c r="H26" s="43">
        <v>16535.14</v>
      </c>
      <c r="I26" s="44"/>
      <c r="J26" s="43">
        <v>20138.09</v>
      </c>
      <c r="K26" s="44"/>
      <c r="L26" s="43">
        <v>31330.100000000002</v>
      </c>
      <c r="M26" s="44"/>
      <c r="N26" s="43">
        <v>64204.479999999996</v>
      </c>
      <c r="O26" s="44"/>
      <c r="P26" s="43">
        <v>62941.64</v>
      </c>
      <c r="Q26" s="44"/>
      <c r="R26" s="43">
        <v>71988.41</v>
      </c>
      <c r="S26" s="44"/>
      <c r="T26" s="43">
        <v>72702.26000000001</v>
      </c>
      <c r="U26" s="44"/>
      <c r="V26" s="43">
        <f>109633.5-7534.27</f>
        <v>102099.23</v>
      </c>
      <c r="W26" s="44"/>
      <c r="X26" s="43">
        <v>183232.1000000001</v>
      </c>
      <c r="Y26" s="44"/>
      <c r="Z26" s="43"/>
      <c r="AA26" s="44"/>
      <c r="AB26" s="43"/>
      <c r="AC26" s="44"/>
      <c r="AD26" s="43"/>
      <c r="AE26" s="44"/>
      <c r="AF26" s="43"/>
      <c r="AG26" s="44"/>
      <c r="AH26" s="43"/>
      <c r="AI26" s="44"/>
      <c r="AJ26" s="43"/>
      <c r="AK26" s="44"/>
      <c r="AL26" s="43">
        <v>522.46</v>
      </c>
      <c r="AM26" s="44"/>
      <c r="AN26" s="43">
        <v>522.46</v>
      </c>
      <c r="AO26" s="44"/>
      <c r="AP26" s="43">
        <v>522.46</v>
      </c>
      <c r="AQ26" s="44"/>
      <c r="AR26" s="43">
        <v>860.56</v>
      </c>
      <c r="AS26" s="44"/>
      <c r="AT26" s="43">
        <v>10048.06</v>
      </c>
      <c r="AU26" s="44"/>
      <c r="AV26" s="43">
        <v>17179.309999999998</v>
      </c>
      <c r="AW26" s="44"/>
      <c r="AX26" s="45">
        <v>10857.05</v>
      </c>
      <c r="AY26" s="46"/>
      <c r="AZ26" s="45">
        <v>16611.55</v>
      </c>
      <c r="BA26" s="46"/>
      <c r="BB26" s="45">
        <v>21156.52</v>
      </c>
      <c r="BC26" s="46"/>
      <c r="BD26" s="45">
        <v>21156.52</v>
      </c>
      <c r="BE26" s="46"/>
      <c r="BF26" s="45">
        <v>30181.68</v>
      </c>
      <c r="BG26" s="46"/>
      <c r="BH26" s="45">
        <v>51360.06</v>
      </c>
      <c r="BI26" s="46"/>
      <c r="BJ26" s="45">
        <v>62300.42</v>
      </c>
      <c r="BK26" s="46"/>
      <c r="BL26" s="45">
        <v>63449.72</v>
      </c>
      <c r="BM26" s="46"/>
      <c r="BN26" s="45">
        <v>68726.53</v>
      </c>
      <c r="BO26" s="46"/>
      <c r="BP26" s="45">
        <v>68726.53</v>
      </c>
      <c r="BQ26" s="46"/>
      <c r="BR26" s="45">
        <v>71875.6</v>
      </c>
      <c r="BS26" s="46"/>
      <c r="BT26" s="45">
        <v>77420.42</v>
      </c>
      <c r="BU26" s="46"/>
      <c r="BV26" s="59">
        <v>1138.2</v>
      </c>
      <c r="BW26" s="46"/>
      <c r="BX26" s="59">
        <v>8525.82</v>
      </c>
      <c r="BY26" s="46"/>
      <c r="BZ26" s="59">
        <v>19592.65</v>
      </c>
      <c r="CA26" s="46"/>
      <c r="CB26" s="59">
        <f>+'[1]Arkusz1'!$J$13</f>
        <v>24008.53</v>
      </c>
      <c r="CC26" s="46"/>
      <c r="CD26" s="59">
        <f>+'[2]Arkusz4'!$J$14</f>
        <v>28031</v>
      </c>
      <c r="CE26" s="46"/>
      <c r="CF26" s="59">
        <f>+'[3]Arkusz1'!$J$14</f>
        <v>35438.21</v>
      </c>
      <c r="CG26" s="46"/>
      <c r="CH26" s="59">
        <f>+'[4]07 2019 synt'!$J$14</f>
        <v>36592.35</v>
      </c>
      <c r="CI26" s="46"/>
      <c r="CJ26" s="59">
        <f>+'[4]SYNTET'!$J$14</f>
        <v>36592.35</v>
      </c>
      <c r="CK26" s="46"/>
      <c r="CL26" s="59">
        <f>+'[5]Arkusz1'!$J$14</f>
        <v>36592.35</v>
      </c>
      <c r="CM26" s="46"/>
      <c r="CN26" s="59">
        <f>+'[6]Arkusz2'!$J$14</f>
        <v>57306.14</v>
      </c>
      <c r="CO26" s="46"/>
      <c r="CP26" s="59">
        <f>+'[7]Arkusz1'!$J$14</f>
        <v>82252.31</v>
      </c>
      <c r="CQ26" s="46"/>
      <c r="CR26" s="59">
        <f>+'[8]Arkusz2'!$J$14</f>
        <v>82972.31</v>
      </c>
      <c r="CS26" s="46"/>
      <c r="CT26" s="59">
        <f>+'[9]Arkusz1'!$J$13</f>
        <v>4821.88</v>
      </c>
      <c r="CU26" s="46"/>
      <c r="CV26" s="59">
        <f>+'[10]02 2020'!$J$13</f>
        <v>26001.61</v>
      </c>
      <c r="CW26" s="46"/>
      <c r="CX26" s="59">
        <f>+'[10]03 2020'!$J$13</f>
        <v>43613.12</v>
      </c>
      <c r="CY26" s="46"/>
    </row>
    <row r="27" spans="1:103" s="47" customFormat="1" ht="27.75" customHeight="1">
      <c r="A27" s="79" t="s">
        <v>75</v>
      </c>
      <c r="B27" s="80"/>
      <c r="C27" s="42" t="s">
        <v>28</v>
      </c>
      <c r="D27" s="43">
        <f>SUM(D28:D30)</f>
        <v>100.22</v>
      </c>
      <c r="E27" s="44"/>
      <c r="F27" s="43">
        <f>SUM(F28:F30)</f>
        <v>329.22</v>
      </c>
      <c r="G27" s="44"/>
      <c r="H27" s="43">
        <f>SUM(H28:H30)</f>
        <v>1670.83</v>
      </c>
      <c r="I27" s="44"/>
      <c r="J27" s="43">
        <f>SUM(J28:J30)</f>
        <v>10238.999999999998</v>
      </c>
      <c r="K27" s="44"/>
      <c r="L27" s="43">
        <f>SUM(L28:L30)</f>
        <v>0</v>
      </c>
      <c r="M27" s="44"/>
      <c r="N27" s="43">
        <f>SUM(N28:N30)</f>
        <v>27630.780000000002</v>
      </c>
      <c r="O27" s="44"/>
      <c r="P27" s="43">
        <f>SUM(P28:P30)</f>
        <v>27168.32</v>
      </c>
      <c r="Q27" s="44"/>
      <c r="R27" s="43">
        <f>SUM(R28:R30)</f>
        <v>30191.75</v>
      </c>
      <c r="S27" s="44"/>
      <c r="T27" s="43">
        <f>SUM(T28:T30)</f>
        <v>31070.01</v>
      </c>
      <c r="U27" s="44"/>
      <c r="V27" s="43">
        <f>SUM(V28:V30)</f>
        <v>44883.05</v>
      </c>
      <c r="W27" s="44"/>
      <c r="X27" s="43">
        <f>SUM(X28:X30)</f>
        <v>125107.82000000004</v>
      </c>
      <c r="Y27" s="44"/>
      <c r="Z27" s="43">
        <f>SUM(Z28:Z30)</f>
        <v>0</v>
      </c>
      <c r="AA27" s="44"/>
      <c r="AB27" s="43">
        <f>SUM(AB28:AB30)</f>
        <v>0</v>
      </c>
      <c r="AC27" s="44"/>
      <c r="AD27" s="43">
        <f>SUM(AD28:AD30)</f>
        <v>0</v>
      </c>
      <c r="AE27" s="44"/>
      <c r="AF27" s="43">
        <f>SUM(AF28:AF30)</f>
        <v>0</v>
      </c>
      <c r="AG27" s="44"/>
      <c r="AH27" s="43">
        <f>SUM(AH28:AH30)</f>
        <v>0</v>
      </c>
      <c r="AI27" s="44"/>
      <c r="AJ27" s="43">
        <f>SUM(AJ28:AJ30)</f>
        <v>0</v>
      </c>
      <c r="AK27" s="44"/>
      <c r="AL27" s="43">
        <v>3260.48</v>
      </c>
      <c r="AM27" s="44"/>
      <c r="AN27" s="43">
        <f>SUM(AN28:AN30)</f>
        <v>3260.48</v>
      </c>
      <c r="AO27" s="44"/>
      <c r="AP27" s="43">
        <f>SUM(AP28:AP30)</f>
        <v>3260.48</v>
      </c>
      <c r="AQ27" s="44"/>
      <c r="AR27" s="43">
        <f>SUM(AR28:AR30)</f>
        <v>3260.48</v>
      </c>
      <c r="AS27" s="44"/>
      <c r="AT27" s="43">
        <f>SUM(AT28:AT30)</f>
        <v>3260.48</v>
      </c>
      <c r="AU27" s="44"/>
      <c r="AV27" s="43">
        <f>SUM(AV28:AV30)</f>
        <v>3260.48</v>
      </c>
      <c r="AW27" s="44"/>
      <c r="AX27" s="45">
        <f>SUM(AX28:AX30)</f>
        <v>0</v>
      </c>
      <c r="AY27" s="46"/>
      <c r="AZ27" s="45">
        <f>SUM(AZ28:AZ30)</f>
        <v>0</v>
      </c>
      <c r="BA27" s="46"/>
      <c r="BB27" s="45">
        <f>SUM(BB28:BB30)</f>
        <v>0</v>
      </c>
      <c r="BC27" s="46"/>
      <c r="BD27" s="45">
        <f>SUM(BD28:BD30)</f>
        <v>0</v>
      </c>
      <c r="BE27" s="46"/>
      <c r="BF27" s="45">
        <f>SUM(BF28:BF30)</f>
        <v>0</v>
      </c>
      <c r="BG27" s="46"/>
      <c r="BH27" s="45">
        <f>SUM(BH28:BH30)</f>
        <v>0</v>
      </c>
      <c r="BI27" s="46"/>
      <c r="BJ27" s="45">
        <f>SUM(BJ28:BJ30)</f>
        <v>0</v>
      </c>
      <c r="BK27" s="46"/>
      <c r="BL27" s="45">
        <f>SUM(BL28:BL30)</f>
        <v>0</v>
      </c>
      <c r="BM27" s="46"/>
      <c r="BN27" s="45">
        <f>SUM(BN28:BN30)</f>
        <v>0</v>
      </c>
      <c r="BO27" s="46"/>
      <c r="BP27" s="45">
        <f>SUM(BP28:BP30)</f>
        <v>0</v>
      </c>
      <c r="BQ27" s="46"/>
      <c r="BR27" s="45">
        <f>SUM(BR28:BR30)</f>
        <v>0</v>
      </c>
      <c r="BS27" s="46"/>
      <c r="BT27" s="45">
        <f>SUM(BT28:BT30)</f>
        <v>4011.41</v>
      </c>
      <c r="BU27" s="46"/>
      <c r="BV27" s="59">
        <f>SUM(BV28:BV30)</f>
        <v>100</v>
      </c>
      <c r="BW27" s="46"/>
      <c r="BX27" s="59">
        <f>SUM(BX28:BX30)</f>
        <v>100</v>
      </c>
      <c r="BY27" s="46"/>
      <c r="BZ27" s="59">
        <f>SUM(BZ28:BZ30)</f>
        <v>100</v>
      </c>
      <c r="CA27" s="46"/>
      <c r="CB27" s="59">
        <f>SUM(CB28:CB30)</f>
        <v>100</v>
      </c>
      <c r="CC27" s="46"/>
      <c r="CD27" s="59">
        <f>SUM(CD28:CD30)</f>
        <v>100</v>
      </c>
      <c r="CE27" s="46"/>
      <c r="CF27" s="59">
        <f>SUM(CF28:CF30)</f>
        <v>100</v>
      </c>
      <c r="CG27" s="46"/>
      <c r="CH27" s="59">
        <f>SUM(CH28:CH30)</f>
        <v>100</v>
      </c>
      <c r="CI27" s="46"/>
      <c r="CJ27" s="59">
        <f>SUM(CJ28:CJ30)</f>
        <v>100</v>
      </c>
      <c r="CK27" s="46"/>
      <c r="CL27" s="59">
        <f>SUM(CL28:CL30)</f>
        <v>100</v>
      </c>
      <c r="CM27" s="46"/>
      <c r="CN27" s="59">
        <f>SUM(CN28:CN30)</f>
        <v>100</v>
      </c>
      <c r="CO27" s="46"/>
      <c r="CP27" s="59">
        <f>SUM(CP28:CP30)</f>
        <v>100</v>
      </c>
      <c r="CQ27" s="46"/>
      <c r="CR27" s="59">
        <f>SUM(CR28:CR30)</f>
        <v>100</v>
      </c>
      <c r="CS27" s="46"/>
      <c r="CT27" s="59">
        <f>SUM(CT28:CT30)</f>
        <v>0</v>
      </c>
      <c r="CU27" s="46"/>
      <c r="CV27" s="59">
        <f>SUM(CV28:CV30)</f>
        <v>0</v>
      </c>
      <c r="CW27" s="46"/>
      <c r="CX27" s="59">
        <f>SUM(CX28:CX30)</f>
        <v>0</v>
      </c>
      <c r="CY27" s="46"/>
    </row>
    <row r="28" spans="1:103" s="47" customFormat="1" ht="27.75" customHeight="1">
      <c r="A28" s="77" t="s">
        <v>76</v>
      </c>
      <c r="B28" s="78"/>
      <c r="C28" s="42" t="s">
        <v>29</v>
      </c>
      <c r="D28" s="43">
        <v>0</v>
      </c>
      <c r="E28" s="44"/>
      <c r="F28" s="43">
        <v>0</v>
      </c>
      <c r="G28" s="44"/>
      <c r="H28" s="43">
        <v>0</v>
      </c>
      <c r="I28" s="44"/>
      <c r="J28" s="43">
        <v>0</v>
      </c>
      <c r="K28" s="44"/>
      <c r="L28" s="43">
        <v>0</v>
      </c>
      <c r="M28" s="44"/>
      <c r="N28" s="43">
        <v>0</v>
      </c>
      <c r="O28" s="44"/>
      <c r="P28" s="43">
        <v>0</v>
      </c>
      <c r="Q28" s="44"/>
      <c r="R28" s="43">
        <v>0</v>
      </c>
      <c r="S28" s="44"/>
      <c r="T28" s="43">
        <v>0</v>
      </c>
      <c r="U28" s="44"/>
      <c r="V28" s="43">
        <v>0</v>
      </c>
      <c r="W28" s="44"/>
      <c r="X28" s="43">
        <v>0</v>
      </c>
      <c r="Y28" s="44"/>
      <c r="Z28" s="43"/>
      <c r="AA28" s="44"/>
      <c r="AB28" s="43"/>
      <c r="AC28" s="44"/>
      <c r="AD28" s="43"/>
      <c r="AE28" s="44"/>
      <c r="AF28" s="43"/>
      <c r="AG28" s="44"/>
      <c r="AH28" s="43"/>
      <c r="AI28" s="44"/>
      <c r="AJ28" s="43"/>
      <c r="AK28" s="44"/>
      <c r="AL28" s="43">
        <v>0</v>
      </c>
      <c r="AM28" s="44"/>
      <c r="AN28" s="43">
        <v>0</v>
      </c>
      <c r="AO28" s="44"/>
      <c r="AP28" s="43">
        <v>0</v>
      </c>
      <c r="AQ28" s="44"/>
      <c r="AR28" s="43">
        <v>0</v>
      </c>
      <c r="AS28" s="44"/>
      <c r="AT28" s="43">
        <v>0</v>
      </c>
      <c r="AU28" s="44"/>
      <c r="AV28" s="43">
        <v>0</v>
      </c>
      <c r="AW28" s="44"/>
      <c r="AX28" s="48">
        <v>0</v>
      </c>
      <c r="AY28" s="46"/>
      <c r="AZ28" s="48">
        <v>0</v>
      </c>
      <c r="BA28" s="46"/>
      <c r="BB28" s="48">
        <v>0</v>
      </c>
      <c r="BC28" s="46"/>
      <c r="BD28" s="48">
        <v>0</v>
      </c>
      <c r="BE28" s="46"/>
      <c r="BF28" s="48">
        <v>0</v>
      </c>
      <c r="BG28" s="46"/>
      <c r="BH28" s="48">
        <v>0</v>
      </c>
      <c r="BI28" s="46"/>
      <c r="BJ28" s="48">
        <v>0</v>
      </c>
      <c r="BK28" s="46"/>
      <c r="BL28" s="48">
        <v>0</v>
      </c>
      <c r="BM28" s="46"/>
      <c r="BN28" s="48">
        <v>0</v>
      </c>
      <c r="BO28" s="46"/>
      <c r="BP28" s="48">
        <v>0</v>
      </c>
      <c r="BQ28" s="46"/>
      <c r="BR28" s="48">
        <v>0</v>
      </c>
      <c r="BS28" s="46"/>
      <c r="BT28" s="48">
        <v>0</v>
      </c>
      <c r="BU28" s="46"/>
      <c r="BV28" s="59">
        <v>0</v>
      </c>
      <c r="BW28" s="46"/>
      <c r="BX28" s="59">
        <v>0</v>
      </c>
      <c r="BY28" s="46"/>
      <c r="BZ28" s="59">
        <v>0</v>
      </c>
      <c r="CA28" s="46"/>
      <c r="CB28" s="59">
        <v>0</v>
      </c>
      <c r="CC28" s="46"/>
      <c r="CD28" s="59">
        <v>0</v>
      </c>
      <c r="CE28" s="46"/>
      <c r="CF28" s="59">
        <v>0</v>
      </c>
      <c r="CG28" s="46"/>
      <c r="CH28" s="59">
        <v>0</v>
      </c>
      <c r="CI28" s="46"/>
      <c r="CJ28" s="59">
        <v>0</v>
      </c>
      <c r="CK28" s="46"/>
      <c r="CL28" s="59">
        <v>0</v>
      </c>
      <c r="CM28" s="46"/>
      <c r="CN28" s="59">
        <v>0</v>
      </c>
      <c r="CO28" s="46"/>
      <c r="CP28" s="59">
        <v>0</v>
      </c>
      <c r="CQ28" s="46"/>
      <c r="CR28" s="59">
        <v>0</v>
      </c>
      <c r="CS28" s="46"/>
      <c r="CT28" s="59">
        <v>0</v>
      </c>
      <c r="CU28" s="46"/>
      <c r="CV28" s="59">
        <v>0</v>
      </c>
      <c r="CW28" s="46"/>
      <c r="CX28" s="59">
        <v>0</v>
      </c>
      <c r="CY28" s="46"/>
    </row>
    <row r="29" spans="1:103" s="47" customFormat="1" ht="27.75" customHeight="1">
      <c r="A29" s="77" t="s">
        <v>77</v>
      </c>
      <c r="B29" s="78"/>
      <c r="C29" s="42" t="s">
        <v>30</v>
      </c>
      <c r="D29" s="43">
        <v>0</v>
      </c>
      <c r="E29" s="44"/>
      <c r="F29" s="43">
        <v>0</v>
      </c>
      <c r="G29" s="44"/>
      <c r="H29" s="43">
        <v>0</v>
      </c>
      <c r="I29" s="44"/>
      <c r="J29" s="43">
        <v>0</v>
      </c>
      <c r="K29" s="44"/>
      <c r="L29" s="43">
        <v>0</v>
      </c>
      <c r="M29" s="44"/>
      <c r="N29" s="43">
        <v>0</v>
      </c>
      <c r="O29" s="44"/>
      <c r="P29" s="43">
        <v>0</v>
      </c>
      <c r="Q29" s="44"/>
      <c r="R29" s="43">
        <v>0</v>
      </c>
      <c r="S29" s="44"/>
      <c r="T29" s="43">
        <v>0</v>
      </c>
      <c r="U29" s="44"/>
      <c r="V29" s="43">
        <v>0</v>
      </c>
      <c r="W29" s="44"/>
      <c r="X29" s="43">
        <v>0</v>
      </c>
      <c r="Y29" s="44"/>
      <c r="Z29" s="43"/>
      <c r="AA29" s="44"/>
      <c r="AB29" s="43"/>
      <c r="AC29" s="44"/>
      <c r="AD29" s="43"/>
      <c r="AE29" s="44"/>
      <c r="AF29" s="43"/>
      <c r="AG29" s="44"/>
      <c r="AH29" s="43"/>
      <c r="AI29" s="44"/>
      <c r="AJ29" s="43"/>
      <c r="AK29" s="44"/>
      <c r="AL29" s="43">
        <v>0</v>
      </c>
      <c r="AM29" s="44"/>
      <c r="AN29" s="43">
        <v>0</v>
      </c>
      <c r="AO29" s="44"/>
      <c r="AP29" s="43">
        <v>0</v>
      </c>
      <c r="AQ29" s="44"/>
      <c r="AR29" s="43">
        <v>0</v>
      </c>
      <c r="AS29" s="44"/>
      <c r="AT29" s="43">
        <v>0</v>
      </c>
      <c r="AU29" s="44"/>
      <c r="AV29" s="43">
        <v>0</v>
      </c>
      <c r="AW29" s="44"/>
      <c r="AX29" s="45">
        <v>0</v>
      </c>
      <c r="AY29" s="46"/>
      <c r="AZ29" s="45">
        <v>0</v>
      </c>
      <c r="BA29" s="46"/>
      <c r="BB29" s="45">
        <v>0</v>
      </c>
      <c r="BC29" s="46"/>
      <c r="BD29" s="45">
        <v>0</v>
      </c>
      <c r="BE29" s="46"/>
      <c r="BF29" s="45">
        <v>0</v>
      </c>
      <c r="BG29" s="46"/>
      <c r="BH29" s="45">
        <v>0</v>
      </c>
      <c r="BI29" s="46"/>
      <c r="BJ29" s="45">
        <v>0</v>
      </c>
      <c r="BK29" s="46"/>
      <c r="BL29" s="45">
        <v>0</v>
      </c>
      <c r="BM29" s="46"/>
      <c r="BN29" s="45">
        <v>0</v>
      </c>
      <c r="BO29" s="46"/>
      <c r="BP29" s="45">
        <v>0</v>
      </c>
      <c r="BQ29" s="46"/>
      <c r="BR29" s="45">
        <v>0</v>
      </c>
      <c r="BS29" s="46"/>
      <c r="BT29" s="45">
        <v>0</v>
      </c>
      <c r="BU29" s="46"/>
      <c r="BV29" s="59">
        <v>0</v>
      </c>
      <c r="BW29" s="46"/>
      <c r="BX29" s="59">
        <v>0</v>
      </c>
      <c r="BY29" s="46"/>
      <c r="BZ29" s="59">
        <v>0</v>
      </c>
      <c r="CA29" s="46"/>
      <c r="CB29" s="59">
        <v>0</v>
      </c>
      <c r="CC29" s="46"/>
      <c r="CD29" s="59">
        <v>0</v>
      </c>
      <c r="CE29" s="46"/>
      <c r="CF29" s="59">
        <v>0</v>
      </c>
      <c r="CG29" s="46"/>
      <c r="CH29" s="59">
        <v>0</v>
      </c>
      <c r="CI29" s="46"/>
      <c r="CJ29" s="59">
        <v>0</v>
      </c>
      <c r="CK29" s="46"/>
      <c r="CL29" s="59">
        <v>0</v>
      </c>
      <c r="CM29" s="46"/>
      <c r="CN29" s="59">
        <v>0</v>
      </c>
      <c r="CO29" s="46"/>
      <c r="CP29" s="59">
        <v>0</v>
      </c>
      <c r="CQ29" s="46"/>
      <c r="CR29" s="59">
        <v>0</v>
      </c>
      <c r="CS29" s="46"/>
      <c r="CT29" s="59">
        <v>0</v>
      </c>
      <c r="CU29" s="46"/>
      <c r="CV29" s="59">
        <v>0</v>
      </c>
      <c r="CW29" s="46"/>
      <c r="CX29" s="59">
        <v>0</v>
      </c>
      <c r="CY29" s="46"/>
    </row>
    <row r="30" spans="1:103" s="47" customFormat="1" ht="27.75" customHeight="1">
      <c r="A30" s="77" t="s">
        <v>78</v>
      </c>
      <c r="B30" s="78"/>
      <c r="C30" s="42" t="s">
        <v>31</v>
      </c>
      <c r="D30" s="43">
        <v>100.22</v>
      </c>
      <c r="E30" s="44"/>
      <c r="F30" s="43">
        <v>329.22</v>
      </c>
      <c r="G30" s="44"/>
      <c r="H30" s="43">
        <v>1670.83</v>
      </c>
      <c r="I30" s="44"/>
      <c r="J30" s="43">
        <v>10238.999999999998</v>
      </c>
      <c r="K30" s="44"/>
      <c r="L30" s="43">
        <v>0</v>
      </c>
      <c r="M30" s="44"/>
      <c r="N30" s="43">
        <v>27630.780000000002</v>
      </c>
      <c r="O30" s="44"/>
      <c r="P30" s="43">
        <v>27168.32</v>
      </c>
      <c r="Q30" s="44"/>
      <c r="R30" s="43">
        <v>30191.75</v>
      </c>
      <c r="S30" s="44"/>
      <c r="T30" s="43">
        <v>31070.01</v>
      </c>
      <c r="U30" s="44"/>
      <c r="V30" s="43">
        <v>44883.05</v>
      </c>
      <c r="W30" s="44"/>
      <c r="X30" s="43">
        <v>125107.82000000004</v>
      </c>
      <c r="Y30" s="44"/>
      <c r="Z30" s="43"/>
      <c r="AA30" s="44"/>
      <c r="AB30" s="43"/>
      <c r="AC30" s="44"/>
      <c r="AD30" s="43"/>
      <c r="AE30" s="44"/>
      <c r="AF30" s="43"/>
      <c r="AG30" s="44"/>
      <c r="AH30" s="43"/>
      <c r="AI30" s="44"/>
      <c r="AJ30" s="43"/>
      <c r="AK30" s="44"/>
      <c r="AL30" s="43">
        <v>3260.48</v>
      </c>
      <c r="AM30" s="44"/>
      <c r="AN30" s="43">
        <v>3260.48</v>
      </c>
      <c r="AO30" s="44"/>
      <c r="AP30" s="43">
        <v>3260.48</v>
      </c>
      <c r="AQ30" s="44"/>
      <c r="AR30" s="43">
        <v>3260.48</v>
      </c>
      <c r="AS30" s="44"/>
      <c r="AT30" s="43">
        <v>3260.48</v>
      </c>
      <c r="AU30" s="44"/>
      <c r="AV30" s="43">
        <v>3260.48</v>
      </c>
      <c r="AW30" s="44"/>
      <c r="AX30" s="45">
        <v>0</v>
      </c>
      <c r="AY30" s="46"/>
      <c r="AZ30" s="45">
        <v>0</v>
      </c>
      <c r="BA30" s="46"/>
      <c r="BB30" s="45">
        <v>0</v>
      </c>
      <c r="BC30" s="46"/>
      <c r="BD30" s="45">
        <v>0</v>
      </c>
      <c r="BE30" s="46"/>
      <c r="BF30" s="45">
        <v>0</v>
      </c>
      <c r="BG30" s="46"/>
      <c r="BH30" s="45">
        <v>0</v>
      </c>
      <c r="BI30" s="46"/>
      <c r="BJ30" s="45">
        <v>0</v>
      </c>
      <c r="BK30" s="46"/>
      <c r="BL30" s="45">
        <v>0</v>
      </c>
      <c r="BM30" s="46"/>
      <c r="BN30" s="45">
        <v>0</v>
      </c>
      <c r="BO30" s="46"/>
      <c r="BP30" s="45">
        <v>0</v>
      </c>
      <c r="BQ30" s="46"/>
      <c r="BR30" s="45">
        <v>0</v>
      </c>
      <c r="BS30" s="46"/>
      <c r="BT30" s="45">
        <v>4011.41</v>
      </c>
      <c r="BU30" s="46"/>
      <c r="BV30" s="59">
        <v>100</v>
      </c>
      <c r="BW30" s="46"/>
      <c r="BX30" s="59">
        <v>100</v>
      </c>
      <c r="BY30" s="46"/>
      <c r="BZ30" s="59">
        <v>100</v>
      </c>
      <c r="CA30" s="46"/>
      <c r="CB30" s="59">
        <f>+'[1]Arkusz1'!$I$14</f>
        <v>100</v>
      </c>
      <c r="CC30" s="46"/>
      <c r="CD30" s="59">
        <f>+'[2]Arkusz4'!$I$15</f>
        <v>100</v>
      </c>
      <c r="CE30" s="46"/>
      <c r="CF30" s="59">
        <f>+'[3]Arkusz1'!$I$15</f>
        <v>100</v>
      </c>
      <c r="CG30" s="46"/>
      <c r="CH30" s="59">
        <f>+'[4]07 2019 synt'!$I$15</f>
        <v>100</v>
      </c>
      <c r="CI30" s="46"/>
      <c r="CJ30" s="59">
        <f>+'[4]SYNTET'!$I$15</f>
        <v>100</v>
      </c>
      <c r="CK30" s="46"/>
      <c r="CL30" s="59">
        <f>+'[5]Arkusz1'!$I$15</f>
        <v>100</v>
      </c>
      <c r="CM30" s="46"/>
      <c r="CN30" s="59">
        <f>+'[6]Arkusz2'!$I$15</f>
        <v>100</v>
      </c>
      <c r="CO30" s="46"/>
      <c r="CP30" s="59">
        <f>+'[7]Arkusz1'!$I$15</f>
        <v>100</v>
      </c>
      <c r="CQ30" s="46"/>
      <c r="CR30" s="59">
        <f>+'[8]Arkusz2'!$I$15</f>
        <v>100</v>
      </c>
      <c r="CS30" s="46"/>
      <c r="CT30" s="59">
        <v>0</v>
      </c>
      <c r="CU30" s="46"/>
      <c r="CV30" s="59">
        <v>0</v>
      </c>
      <c r="CW30" s="46"/>
      <c r="CX30" s="59">
        <v>0</v>
      </c>
      <c r="CY30" s="46"/>
    </row>
    <row r="31" spans="1:103" s="47" customFormat="1" ht="27.75" customHeight="1">
      <c r="A31" s="79" t="s">
        <v>79</v>
      </c>
      <c r="B31" s="80"/>
      <c r="C31" s="42" t="s">
        <v>32</v>
      </c>
      <c r="D31" s="43">
        <f>SUM(D22+D23-D27)</f>
        <v>71383.24999998753</v>
      </c>
      <c r="E31" s="44"/>
      <c r="F31" s="43">
        <f>SUM(F22+F23-F27)</f>
        <v>113343.70000000007</v>
      </c>
      <c r="G31" s="44"/>
      <c r="H31" s="43">
        <f>SUM(H22+H23-H27)</f>
        <v>225756.29</v>
      </c>
      <c r="I31" s="44"/>
      <c r="J31" s="43">
        <f>SUM(J22+J23-J27)</f>
        <v>321228.51999999996</v>
      </c>
      <c r="K31" s="44"/>
      <c r="L31" s="43">
        <f>SUM(L22+L23-L27)</f>
        <v>824198.5599999997</v>
      </c>
      <c r="M31" s="44"/>
      <c r="N31" s="43">
        <f>SUM(N22+N23-N27)</f>
        <v>859867.729999999</v>
      </c>
      <c r="O31" s="44"/>
      <c r="P31" s="43">
        <f>SUM(P22+P23-P27)</f>
        <v>930861.0999999997</v>
      </c>
      <c r="Q31" s="44"/>
      <c r="R31" s="43">
        <f>SUM(R22+R23-R27)</f>
        <v>968110.0300000003</v>
      </c>
      <c r="S31" s="44"/>
      <c r="T31" s="43">
        <f>SUM(T22+T23-T27)</f>
        <v>1037626.4800000002</v>
      </c>
      <c r="U31" s="44"/>
      <c r="V31" s="43">
        <f>SUM(V22+V23-V27)</f>
        <v>1272215.83</v>
      </c>
      <c r="W31" s="44"/>
      <c r="X31" s="43">
        <f>SUM(X22+X23-X27)</f>
        <v>1253285.8000000005</v>
      </c>
      <c r="Y31" s="44"/>
      <c r="Z31" s="43">
        <f>SUM(Z22+Z23-Z27)</f>
        <v>0</v>
      </c>
      <c r="AA31" s="44"/>
      <c r="AB31" s="43">
        <f>SUM(AB22+AB23-AB27)</f>
        <v>0</v>
      </c>
      <c r="AC31" s="44"/>
      <c r="AD31" s="43">
        <f>SUM(AD22+AD23-AD27)</f>
        <v>0</v>
      </c>
      <c r="AE31" s="44"/>
      <c r="AF31" s="43">
        <f>SUM(AF22+AF23-AF27)</f>
        <v>0</v>
      </c>
      <c r="AG31" s="44"/>
      <c r="AH31" s="43">
        <f>SUM(AH22+AH23-AH27)</f>
        <v>0</v>
      </c>
      <c r="AI31" s="44"/>
      <c r="AJ31" s="43">
        <f>SUM(AJ22+AJ23-AJ27)</f>
        <v>0</v>
      </c>
      <c r="AK31" s="44"/>
      <c r="AL31" s="43">
        <v>-283655.19000000024</v>
      </c>
      <c r="AM31" s="44"/>
      <c r="AN31" s="43">
        <f>SUM(AN22+AN23-AN27)</f>
        <v>-311025.5899999999</v>
      </c>
      <c r="AO31" s="44"/>
      <c r="AP31" s="43">
        <f>SUM(AP22+AP23-AP27)</f>
        <v>-277514.8099999999</v>
      </c>
      <c r="AQ31" s="44"/>
      <c r="AR31" s="43">
        <f>SUM(AR22+AR23-AR27)</f>
        <v>-234423.24000000014</v>
      </c>
      <c r="AS31" s="44"/>
      <c r="AT31" s="43">
        <f>SUM(AT22+AT23-AT27)</f>
        <v>-229520.6800000003</v>
      </c>
      <c r="AU31" s="44"/>
      <c r="AV31" s="43">
        <f>SUM(AV22+AV23-AV27)</f>
        <v>-251482.2399999999</v>
      </c>
      <c r="AW31" s="44"/>
      <c r="AX31" s="45">
        <f>SUM(AX22+AX23-AX27)</f>
        <v>11069.660000000002</v>
      </c>
      <c r="AY31" s="46"/>
      <c r="AZ31" s="45">
        <f>SUM(AZ22+AZ23-AZ27)</f>
        <v>-31916.780000000042</v>
      </c>
      <c r="BA31" s="46"/>
      <c r="BB31" s="45">
        <f>SUM(BB22+BB23-BB27)</f>
        <v>-128030.46000000011</v>
      </c>
      <c r="BC31" s="46"/>
      <c r="BD31" s="45">
        <f>SUM(BD22+BD23-BD27)</f>
        <v>-138459.24000000002</v>
      </c>
      <c r="BE31" s="46"/>
      <c r="BF31" s="45">
        <f>SUM(BF22+BF23-BF27)</f>
        <v>-97207.89000000016</v>
      </c>
      <c r="BG31" s="46"/>
      <c r="BH31" s="45">
        <f>SUM(BH22+BH23-BH27)</f>
        <v>-88504.31000000017</v>
      </c>
      <c r="BI31" s="46"/>
      <c r="BJ31" s="45">
        <f>SUM(BJ22+BJ23-BJ27)</f>
        <v>-151675.93999999992</v>
      </c>
      <c r="BK31" s="46"/>
      <c r="BL31" s="45">
        <f>SUM(BL22+BL23-BL27)</f>
        <v>-196423.5099999998</v>
      </c>
      <c r="BM31" s="46"/>
      <c r="BN31" s="45">
        <f>SUM(BN22+BN23-BN27)</f>
        <v>-86596.15999999977</v>
      </c>
      <c r="BO31" s="46"/>
      <c r="BP31" s="45">
        <f>SUM(BP22+BP23-BP27)</f>
        <v>13856.739999999903</v>
      </c>
      <c r="BQ31" s="46"/>
      <c r="BR31" s="45">
        <f>SUM(BR22+BR23-BR27)</f>
        <v>118551.74999999987</v>
      </c>
      <c r="BS31" s="46"/>
      <c r="BT31" s="45">
        <f>SUM(BT22+BT23-BT27)</f>
        <v>-13880.419999999835</v>
      </c>
      <c r="BU31" s="46"/>
      <c r="BV31" s="59">
        <f>SUM(BV22+BV23-BV27)</f>
        <v>-31785.220000000012</v>
      </c>
      <c r="BW31" s="46"/>
      <c r="BX31" s="59">
        <f>SUM(BX22+BX23-BX27)</f>
        <v>-27035.239999999823</v>
      </c>
      <c r="BY31" s="46"/>
      <c r="BZ31" s="59">
        <f>SUM(BZ22+BZ23-BZ27)</f>
        <v>-48474.80999999996</v>
      </c>
      <c r="CA31" s="46"/>
      <c r="CB31" s="59">
        <f>SUM(CB22+CB23-CB27)</f>
        <v>-100465.93999999974</v>
      </c>
      <c r="CC31" s="46"/>
      <c r="CD31" s="59">
        <f>SUM(CD22+CD23-CD27)</f>
        <v>-80748.73999999999</v>
      </c>
      <c r="CE31" s="46"/>
      <c r="CF31" s="59">
        <f>SUM(CF22+CF23-CF27)</f>
        <v>-109916.34000000005</v>
      </c>
      <c r="CG31" s="46"/>
      <c r="CH31" s="59">
        <f>SUM(CH22+CH23-CH27)</f>
        <v>-111505.95999999958</v>
      </c>
      <c r="CI31" s="46"/>
      <c r="CJ31" s="59">
        <f>SUM(CJ22+CJ23-CJ27)</f>
        <v>-189414.5499999999</v>
      </c>
      <c r="CK31" s="46"/>
      <c r="CL31" s="59">
        <f>SUM(CL22+CL23-CL27)</f>
        <v>-93272.97000000029</v>
      </c>
      <c r="CM31" s="46"/>
      <c r="CN31" s="59">
        <f>SUM(CN22+CN23-CN27)</f>
        <v>-116183.51000000037</v>
      </c>
      <c r="CO31" s="46"/>
      <c r="CP31" s="59">
        <f>SUM(CP22+CP23-CP27)</f>
        <v>-91796.06999999942</v>
      </c>
      <c r="CQ31" s="46"/>
      <c r="CR31" s="59">
        <f>SUM(CR22+CR23-CR27)</f>
        <v>-105322.71999999933</v>
      </c>
      <c r="CS31" s="46"/>
      <c r="CT31" s="59">
        <f>SUM(CT22+CT23-CT27)</f>
        <v>-24305.03000000003</v>
      </c>
      <c r="CU31" s="46"/>
      <c r="CV31" s="59">
        <f>SUM(CV22+CV23-CV27)</f>
        <v>-26730.819999999934</v>
      </c>
      <c r="CW31" s="46"/>
      <c r="CX31" s="59">
        <f>SUM(CX22+CX23-CX27)</f>
        <v>12739.980000000105</v>
      </c>
      <c r="CY31" s="46"/>
    </row>
    <row r="32" spans="1:103" s="47" customFormat="1" ht="27.75" customHeight="1">
      <c r="A32" s="79" t="s">
        <v>80</v>
      </c>
      <c r="B32" s="80"/>
      <c r="C32" s="42" t="s">
        <v>33</v>
      </c>
      <c r="D32" s="43">
        <f>SUM(D33+D35+D37+D38+D39)</f>
        <v>164.83</v>
      </c>
      <c r="E32" s="44"/>
      <c r="F32" s="43">
        <f>SUM(F33+F35+F37+F38+F39)</f>
        <v>285.88</v>
      </c>
      <c r="G32" s="44"/>
      <c r="H32" s="43">
        <f>SUM(H33+H35+H37+H38+H39)</f>
        <v>11042.25</v>
      </c>
      <c r="I32" s="44"/>
      <c r="J32" s="43">
        <f>SUM(J33+J35+J37+J38+J39)</f>
        <v>12089.15</v>
      </c>
      <c r="K32" s="44"/>
      <c r="L32" s="43">
        <f>SUM(L33+L35+L37+L38+L39)</f>
        <v>15368.08</v>
      </c>
      <c r="M32" s="44"/>
      <c r="N32" s="43">
        <f>SUM(N33+N35+N37+N38+N39)</f>
        <v>17330.64</v>
      </c>
      <c r="O32" s="44"/>
      <c r="P32" s="43">
        <f>SUM(P33+P35+P37+P38+P39)</f>
        <v>18986.049999999996</v>
      </c>
      <c r="Q32" s="44"/>
      <c r="R32" s="43">
        <f>SUM(R33+R35+R37+R38+R39)</f>
        <v>19067.5</v>
      </c>
      <c r="S32" s="44"/>
      <c r="T32" s="43">
        <f>SUM(T33+T35+T37+T38+T39)</f>
        <v>19190.13</v>
      </c>
      <c r="U32" s="44"/>
      <c r="V32" s="43">
        <f>SUM(V33+V35+V37+V38+V39)</f>
        <v>20382.45</v>
      </c>
      <c r="W32" s="44"/>
      <c r="X32" s="43">
        <f>SUM(X33+X35+X37+X38+X39)</f>
        <v>20666.47</v>
      </c>
      <c r="Y32" s="44"/>
      <c r="Z32" s="43">
        <f>SUM(Z33+Z35+Z37+Z38+Z39)</f>
        <v>0</v>
      </c>
      <c r="AA32" s="44"/>
      <c r="AB32" s="43">
        <f>SUM(AB33+AB35+AB37+AB38+AB39)</f>
        <v>0</v>
      </c>
      <c r="AC32" s="44"/>
      <c r="AD32" s="43">
        <f>SUM(AD33+AD35+AD37+AD38+AD39)</f>
        <v>0</v>
      </c>
      <c r="AE32" s="44"/>
      <c r="AF32" s="43">
        <f>SUM(AF33+AF35+AF37+AF38+AF39)</f>
        <v>0</v>
      </c>
      <c r="AG32" s="44"/>
      <c r="AH32" s="43">
        <f>SUM(AH33+AH35+AH37+AH38+AH39)</f>
        <v>0</v>
      </c>
      <c r="AI32" s="44"/>
      <c r="AJ32" s="43">
        <f>SUM(AJ33+AJ35+AJ37+AJ38+AJ39)</f>
        <v>0</v>
      </c>
      <c r="AK32" s="44"/>
      <c r="AL32" s="43">
        <v>310.81</v>
      </c>
      <c r="AM32" s="44"/>
      <c r="AN32" s="43">
        <f>SUM(AN33+AN35+AN37+AN38+AN39)</f>
        <v>356.02</v>
      </c>
      <c r="AO32" s="44"/>
      <c r="AP32" s="43">
        <f>SUM(AP33+AP35+AP37+AP38+AP39)</f>
        <v>368.8</v>
      </c>
      <c r="AQ32" s="44"/>
      <c r="AR32" s="43">
        <f>SUM(AR33+AR35+AR37+AR38+AR39)</f>
        <v>377.5</v>
      </c>
      <c r="AS32" s="44"/>
      <c r="AT32" s="43">
        <f>SUM(AT33+AT35+AT37+AT38+AT39)</f>
        <v>394.15000000000003</v>
      </c>
      <c r="AU32" s="44"/>
      <c r="AV32" s="43">
        <f>SUM(AV33+AV35+AV37+AV38+AV39)</f>
        <v>554.65</v>
      </c>
      <c r="AW32" s="44"/>
      <c r="AX32" s="45">
        <f>SUM(AX33+AX35+AX37+AX38+AX39)</f>
        <v>265.74</v>
      </c>
      <c r="AY32" s="46"/>
      <c r="AZ32" s="45">
        <f>SUM(AZ33+AZ35+AZ37+AZ38+AZ39)</f>
        <v>430.76</v>
      </c>
      <c r="BA32" s="46"/>
      <c r="BB32" s="45">
        <f>SUM(BB33+BB35+BB37+BB38+BB39)</f>
        <v>616.86</v>
      </c>
      <c r="BC32" s="46"/>
      <c r="BD32" s="45">
        <f>SUM(BD33+BD35+BD37+BD38+BD39)</f>
        <v>692.59</v>
      </c>
      <c r="BE32" s="46"/>
      <c r="BF32" s="45">
        <f>SUM(BF33+BF35+BF37+BF38+BF39)</f>
        <v>704.33</v>
      </c>
      <c r="BG32" s="46"/>
      <c r="BH32" s="45">
        <f>SUM(BH33+BH35+BH37+BH38+BH39)</f>
        <v>725.84</v>
      </c>
      <c r="BI32" s="46"/>
      <c r="BJ32" s="45">
        <f>SUM(BJ33+BJ35+BJ37+BJ38+BJ39)</f>
        <v>927.44</v>
      </c>
      <c r="BK32" s="46"/>
      <c r="BL32" s="45">
        <f>SUM(BL33+BL35+BL37+BL38+BL39)</f>
        <v>1076.56</v>
      </c>
      <c r="BM32" s="46"/>
      <c r="BN32" s="45">
        <f>SUM(BN33+BN35+BN37+BN38+BN39)</f>
        <v>1150.88</v>
      </c>
      <c r="BO32" s="46"/>
      <c r="BP32" s="45">
        <f>SUM(BP33+BP35+BP37+BP38+BP39)</f>
        <v>1283.15</v>
      </c>
      <c r="BQ32" s="46"/>
      <c r="BR32" s="45">
        <f>SUM(BR33+BR35+BR37+BR38+BR39)</f>
        <v>1463.7299999999998</v>
      </c>
      <c r="BS32" s="46"/>
      <c r="BT32" s="45">
        <f>SUM(BT33+BT35+BT37+BT38+BT39)</f>
        <v>1741.39</v>
      </c>
      <c r="BU32" s="46"/>
      <c r="BV32" s="59">
        <f>SUM(BV33+BV35+BV37+BV38+BV39)</f>
        <v>336.73</v>
      </c>
      <c r="BW32" s="46"/>
      <c r="BX32" s="59">
        <f>SUM(BX33+BX35+BX37+BX38+BX39)</f>
        <v>539.68</v>
      </c>
      <c r="BY32" s="46"/>
      <c r="BZ32" s="59">
        <f>SUM(BZ33+BZ35+BZ37+BZ38+BZ39)</f>
        <v>689.76</v>
      </c>
      <c r="CA32" s="46"/>
      <c r="CB32" s="59">
        <f>SUM(CB33+CB35+CB37+CB38+CB39)</f>
        <v>887.69</v>
      </c>
      <c r="CC32" s="46"/>
      <c r="CD32" s="59">
        <f>SUM(CD33+CD35+CD37+CD38+CD39)</f>
        <v>1061.95</v>
      </c>
      <c r="CE32" s="46"/>
      <c r="CF32" s="59">
        <f>SUM(CF33+CF35+CF37+CF38+CF39)</f>
        <v>1191.98</v>
      </c>
      <c r="CG32" s="46"/>
      <c r="CH32" s="59">
        <f>SUM(CH33+CH35+CH37+CH38+CH39)</f>
        <v>1353.58</v>
      </c>
      <c r="CI32" s="46"/>
      <c r="CJ32" s="59">
        <f>SUM(CJ33+CJ35+CJ37+CJ38+CJ39)</f>
        <v>1473.23</v>
      </c>
      <c r="CK32" s="46"/>
      <c r="CL32" s="59">
        <f>SUM(CL33+CL35+CL37+CL38+CL39)</f>
        <v>1585.28</v>
      </c>
      <c r="CM32" s="46"/>
      <c r="CN32" s="59">
        <f>SUM(CN33+CN35+CN37+CN38+CN39)</f>
        <v>1623.89</v>
      </c>
      <c r="CO32" s="46"/>
      <c r="CP32" s="59">
        <f>SUM(CP33+CP35+CP37+CP38+CP39)</f>
        <v>1723.02</v>
      </c>
      <c r="CQ32" s="46"/>
      <c r="CR32" s="59">
        <f>SUM(CR33+CR35+CR37+CR38+CR39)</f>
        <v>1723.02</v>
      </c>
      <c r="CS32" s="46"/>
      <c r="CT32" s="59">
        <f>SUM(CT33+CT35+CT37+CT38+CT39)</f>
        <v>350.58</v>
      </c>
      <c r="CU32" s="46"/>
      <c r="CV32" s="59">
        <f>SUM(CV33+CV35+CV37+CV38+CV39)</f>
        <v>625.14</v>
      </c>
      <c r="CW32" s="46"/>
      <c r="CX32" s="59">
        <f>SUM(CX33+CX35+CX37+CX38+CX39)</f>
        <v>887.45</v>
      </c>
      <c r="CY32" s="46"/>
    </row>
    <row r="33" spans="1:103" s="47" customFormat="1" ht="27.75" customHeight="1">
      <c r="A33" s="77" t="s">
        <v>81</v>
      </c>
      <c r="B33" s="78"/>
      <c r="C33" s="42" t="s">
        <v>34</v>
      </c>
      <c r="D33" s="43">
        <v>0</v>
      </c>
      <c r="E33" s="44"/>
      <c r="F33" s="43">
        <v>0</v>
      </c>
      <c r="G33" s="44"/>
      <c r="H33" s="43">
        <v>0</v>
      </c>
      <c r="I33" s="44"/>
      <c r="J33" s="43">
        <v>0</v>
      </c>
      <c r="K33" s="44"/>
      <c r="L33" s="43">
        <v>0</v>
      </c>
      <c r="M33" s="44"/>
      <c r="N33" s="43">
        <v>0</v>
      </c>
      <c r="O33" s="44"/>
      <c r="P33" s="43">
        <v>0</v>
      </c>
      <c r="Q33" s="44"/>
      <c r="R33" s="43">
        <v>0</v>
      </c>
      <c r="S33" s="44"/>
      <c r="T33" s="43">
        <v>0</v>
      </c>
      <c r="U33" s="44"/>
      <c r="V33" s="43">
        <v>0</v>
      </c>
      <c r="W33" s="44"/>
      <c r="X33" s="43">
        <v>0</v>
      </c>
      <c r="Y33" s="44"/>
      <c r="Z33" s="43">
        <v>0</v>
      </c>
      <c r="AA33" s="44"/>
      <c r="AB33" s="43">
        <v>0</v>
      </c>
      <c r="AC33" s="44"/>
      <c r="AD33" s="43">
        <v>0</v>
      </c>
      <c r="AE33" s="44"/>
      <c r="AF33" s="43">
        <v>0</v>
      </c>
      <c r="AG33" s="44"/>
      <c r="AH33" s="43">
        <v>0</v>
      </c>
      <c r="AI33" s="44"/>
      <c r="AJ33" s="43">
        <v>0</v>
      </c>
      <c r="AK33" s="44"/>
      <c r="AL33" s="43">
        <v>0</v>
      </c>
      <c r="AM33" s="44"/>
      <c r="AN33" s="43">
        <v>0</v>
      </c>
      <c r="AO33" s="44"/>
      <c r="AP33" s="43">
        <v>0</v>
      </c>
      <c r="AQ33" s="44"/>
      <c r="AR33" s="43">
        <v>0</v>
      </c>
      <c r="AS33" s="44"/>
      <c r="AT33" s="43">
        <v>0</v>
      </c>
      <c r="AU33" s="44"/>
      <c r="AV33" s="43">
        <v>0</v>
      </c>
      <c r="AW33" s="44"/>
      <c r="AX33" s="45">
        <v>0</v>
      </c>
      <c r="AY33" s="46"/>
      <c r="AZ33" s="45">
        <v>0</v>
      </c>
      <c r="BA33" s="46"/>
      <c r="BB33" s="45">
        <v>0</v>
      </c>
      <c r="BC33" s="46"/>
      <c r="BD33" s="45">
        <v>0</v>
      </c>
      <c r="BE33" s="46"/>
      <c r="BF33" s="45">
        <v>0</v>
      </c>
      <c r="BG33" s="46"/>
      <c r="BH33" s="45">
        <v>0</v>
      </c>
      <c r="BI33" s="46"/>
      <c r="BJ33" s="45">
        <v>0</v>
      </c>
      <c r="BK33" s="46"/>
      <c r="BL33" s="45">
        <v>0</v>
      </c>
      <c r="BM33" s="46"/>
      <c r="BN33" s="45">
        <v>0</v>
      </c>
      <c r="BO33" s="46"/>
      <c r="BP33" s="45">
        <v>0</v>
      </c>
      <c r="BQ33" s="46"/>
      <c r="BR33" s="45">
        <v>0</v>
      </c>
      <c r="BS33" s="46"/>
      <c r="BT33" s="45">
        <v>0</v>
      </c>
      <c r="BU33" s="46"/>
      <c r="BV33" s="59">
        <v>0</v>
      </c>
      <c r="BW33" s="46"/>
      <c r="BX33" s="59">
        <v>0</v>
      </c>
      <c r="BY33" s="46"/>
      <c r="BZ33" s="59">
        <v>0</v>
      </c>
      <c r="CA33" s="46"/>
      <c r="CB33" s="59">
        <v>0</v>
      </c>
      <c r="CC33" s="46"/>
      <c r="CD33" s="59">
        <v>0</v>
      </c>
      <c r="CE33" s="46"/>
      <c r="CF33" s="59">
        <v>0</v>
      </c>
      <c r="CG33" s="46"/>
      <c r="CH33" s="59">
        <v>0</v>
      </c>
      <c r="CI33" s="46"/>
      <c r="CJ33" s="59">
        <v>0</v>
      </c>
      <c r="CK33" s="46"/>
      <c r="CL33" s="59">
        <v>0</v>
      </c>
      <c r="CM33" s="46"/>
      <c r="CN33" s="59">
        <v>0</v>
      </c>
      <c r="CO33" s="46"/>
      <c r="CP33" s="59">
        <v>0</v>
      </c>
      <c r="CQ33" s="46"/>
      <c r="CR33" s="59">
        <v>0</v>
      </c>
      <c r="CS33" s="46"/>
      <c r="CT33" s="59">
        <v>0</v>
      </c>
      <c r="CU33" s="46"/>
      <c r="CV33" s="59">
        <v>0</v>
      </c>
      <c r="CW33" s="46"/>
      <c r="CX33" s="59">
        <v>0</v>
      </c>
      <c r="CY33" s="46"/>
    </row>
    <row r="34" spans="1:103" s="47" customFormat="1" ht="27.75" customHeight="1">
      <c r="A34" s="85" t="s">
        <v>57</v>
      </c>
      <c r="B34" s="86"/>
      <c r="C34" s="42" t="s">
        <v>35</v>
      </c>
      <c r="D34" s="43">
        <v>0</v>
      </c>
      <c r="E34" s="44"/>
      <c r="F34" s="43">
        <v>0</v>
      </c>
      <c r="G34" s="44"/>
      <c r="H34" s="43">
        <v>0</v>
      </c>
      <c r="I34" s="44"/>
      <c r="J34" s="43">
        <v>0</v>
      </c>
      <c r="K34" s="44"/>
      <c r="L34" s="43">
        <v>0</v>
      </c>
      <c r="M34" s="44"/>
      <c r="N34" s="43">
        <v>0</v>
      </c>
      <c r="O34" s="44"/>
      <c r="P34" s="43">
        <v>0</v>
      </c>
      <c r="Q34" s="44"/>
      <c r="R34" s="43">
        <v>0</v>
      </c>
      <c r="S34" s="44"/>
      <c r="T34" s="43">
        <v>0</v>
      </c>
      <c r="U34" s="44"/>
      <c r="V34" s="43">
        <v>0</v>
      </c>
      <c r="W34" s="44"/>
      <c r="X34" s="43">
        <v>0</v>
      </c>
      <c r="Y34" s="44"/>
      <c r="Z34" s="43">
        <v>0</v>
      </c>
      <c r="AA34" s="44"/>
      <c r="AB34" s="43">
        <v>0</v>
      </c>
      <c r="AC34" s="44"/>
      <c r="AD34" s="43">
        <v>0</v>
      </c>
      <c r="AE34" s="44"/>
      <c r="AF34" s="43">
        <v>0</v>
      </c>
      <c r="AG34" s="44"/>
      <c r="AH34" s="43">
        <v>0</v>
      </c>
      <c r="AI34" s="44"/>
      <c r="AJ34" s="43">
        <v>0</v>
      </c>
      <c r="AK34" s="44"/>
      <c r="AL34" s="43">
        <v>0</v>
      </c>
      <c r="AM34" s="44"/>
      <c r="AN34" s="43">
        <v>0</v>
      </c>
      <c r="AO34" s="44"/>
      <c r="AP34" s="43">
        <v>0</v>
      </c>
      <c r="AQ34" s="44"/>
      <c r="AR34" s="43">
        <v>0</v>
      </c>
      <c r="AS34" s="44"/>
      <c r="AT34" s="43">
        <v>0</v>
      </c>
      <c r="AU34" s="44"/>
      <c r="AV34" s="43">
        <v>0</v>
      </c>
      <c r="AW34" s="44"/>
      <c r="AX34" s="45">
        <v>0</v>
      </c>
      <c r="AY34" s="46"/>
      <c r="AZ34" s="45">
        <v>0</v>
      </c>
      <c r="BA34" s="46"/>
      <c r="BB34" s="45">
        <v>0</v>
      </c>
      <c r="BC34" s="46"/>
      <c r="BD34" s="45">
        <v>0</v>
      </c>
      <c r="BE34" s="46"/>
      <c r="BF34" s="45">
        <v>0</v>
      </c>
      <c r="BG34" s="46"/>
      <c r="BH34" s="45">
        <v>0</v>
      </c>
      <c r="BI34" s="46"/>
      <c r="BJ34" s="45">
        <v>0</v>
      </c>
      <c r="BK34" s="46"/>
      <c r="BL34" s="45">
        <v>0</v>
      </c>
      <c r="BM34" s="46"/>
      <c r="BN34" s="45">
        <v>0</v>
      </c>
      <c r="BO34" s="46"/>
      <c r="BP34" s="45">
        <v>0</v>
      </c>
      <c r="BQ34" s="46"/>
      <c r="BR34" s="45">
        <v>0</v>
      </c>
      <c r="BS34" s="46"/>
      <c r="BT34" s="45">
        <v>0</v>
      </c>
      <c r="BU34" s="46"/>
      <c r="BV34" s="59">
        <v>0</v>
      </c>
      <c r="BW34" s="46"/>
      <c r="BX34" s="59">
        <v>0</v>
      </c>
      <c r="BY34" s="46"/>
      <c r="BZ34" s="59">
        <v>0</v>
      </c>
      <c r="CA34" s="46"/>
      <c r="CB34" s="59">
        <v>0</v>
      </c>
      <c r="CC34" s="46"/>
      <c r="CD34" s="59">
        <v>0</v>
      </c>
      <c r="CE34" s="46"/>
      <c r="CF34" s="59">
        <v>0</v>
      </c>
      <c r="CG34" s="46"/>
      <c r="CH34" s="59">
        <v>0</v>
      </c>
      <c r="CI34" s="46"/>
      <c r="CJ34" s="59">
        <v>0</v>
      </c>
      <c r="CK34" s="46"/>
      <c r="CL34" s="59">
        <v>0</v>
      </c>
      <c r="CM34" s="46"/>
      <c r="CN34" s="59">
        <v>0</v>
      </c>
      <c r="CO34" s="46"/>
      <c r="CP34" s="59">
        <v>0</v>
      </c>
      <c r="CQ34" s="46"/>
      <c r="CR34" s="59">
        <v>0</v>
      </c>
      <c r="CS34" s="46"/>
      <c r="CT34" s="59">
        <v>0</v>
      </c>
      <c r="CU34" s="46"/>
      <c r="CV34" s="59">
        <v>0</v>
      </c>
      <c r="CW34" s="46"/>
      <c r="CX34" s="59">
        <v>0</v>
      </c>
      <c r="CY34" s="46"/>
    </row>
    <row r="35" spans="1:103" s="47" customFormat="1" ht="27.75" customHeight="1">
      <c r="A35" s="77" t="s">
        <v>82</v>
      </c>
      <c r="B35" s="78"/>
      <c r="C35" s="42" t="s">
        <v>36</v>
      </c>
      <c r="D35" s="43">
        <v>0</v>
      </c>
      <c r="E35" s="44"/>
      <c r="F35" s="43">
        <v>0</v>
      </c>
      <c r="G35" s="44"/>
      <c r="H35" s="43">
        <v>11042.25</v>
      </c>
      <c r="I35" s="44"/>
      <c r="J35" s="43">
        <v>12089.15</v>
      </c>
      <c r="K35" s="44"/>
      <c r="L35" s="43">
        <v>15368.08</v>
      </c>
      <c r="M35" s="44"/>
      <c r="N35" s="43">
        <v>17330.64</v>
      </c>
      <c r="O35" s="44"/>
      <c r="P35" s="43">
        <v>18986.049999999996</v>
      </c>
      <c r="Q35" s="44"/>
      <c r="R35" s="43">
        <v>19067.5</v>
      </c>
      <c r="S35" s="44"/>
      <c r="T35" s="43">
        <v>19190.13</v>
      </c>
      <c r="U35" s="44"/>
      <c r="V35" s="43">
        <v>20382.45</v>
      </c>
      <c r="W35" s="44"/>
      <c r="X35" s="43">
        <v>20666.47</v>
      </c>
      <c r="Y35" s="44"/>
      <c r="Z35" s="43"/>
      <c r="AA35" s="44"/>
      <c r="AB35" s="43"/>
      <c r="AC35" s="44"/>
      <c r="AD35" s="43"/>
      <c r="AE35" s="44"/>
      <c r="AF35" s="43"/>
      <c r="AG35" s="44"/>
      <c r="AH35" s="43"/>
      <c r="AI35" s="44"/>
      <c r="AJ35" s="43"/>
      <c r="AK35" s="44"/>
      <c r="AL35" s="43">
        <v>310.81</v>
      </c>
      <c r="AM35" s="44"/>
      <c r="AN35" s="43">
        <v>356.02</v>
      </c>
      <c r="AO35" s="44"/>
      <c r="AP35" s="43">
        <v>368.8</v>
      </c>
      <c r="AQ35" s="44"/>
      <c r="AR35" s="43">
        <v>377.5</v>
      </c>
      <c r="AS35" s="44"/>
      <c r="AT35" s="43">
        <v>394.15000000000003</v>
      </c>
      <c r="AU35" s="44"/>
      <c r="AV35" s="43">
        <v>554.65</v>
      </c>
      <c r="AW35" s="44"/>
      <c r="AX35" s="45">
        <v>265.74</v>
      </c>
      <c r="AY35" s="46"/>
      <c r="AZ35" s="45">
        <v>430.76</v>
      </c>
      <c r="BA35" s="46"/>
      <c r="BB35" s="45">
        <v>616.86</v>
      </c>
      <c r="BC35" s="46"/>
      <c r="BD35" s="45">
        <v>692.59</v>
      </c>
      <c r="BE35" s="46"/>
      <c r="BF35" s="45">
        <v>704.33</v>
      </c>
      <c r="BG35" s="46"/>
      <c r="BH35" s="45">
        <v>725.84</v>
      </c>
      <c r="BI35" s="46"/>
      <c r="BJ35" s="45">
        <v>927.44</v>
      </c>
      <c r="BK35" s="46"/>
      <c r="BL35" s="45">
        <v>1076.56</v>
      </c>
      <c r="BM35" s="46"/>
      <c r="BN35" s="45">
        <v>1150.88</v>
      </c>
      <c r="BO35" s="46"/>
      <c r="BP35" s="45">
        <v>1283.15</v>
      </c>
      <c r="BQ35" s="46"/>
      <c r="BR35" s="45">
        <v>1463.7299999999998</v>
      </c>
      <c r="BS35" s="46"/>
      <c r="BT35" s="45">
        <v>1741.39</v>
      </c>
      <c r="BU35" s="46"/>
      <c r="BV35" s="59">
        <v>336.73</v>
      </c>
      <c r="BW35" s="46"/>
      <c r="BX35" s="59">
        <v>539.68</v>
      </c>
      <c r="BY35" s="46"/>
      <c r="BZ35" s="59">
        <v>689.76</v>
      </c>
      <c r="CA35" s="46"/>
      <c r="CB35" s="59">
        <f>+'[1]Arkusz1'!$J$12</f>
        <v>887.69</v>
      </c>
      <c r="CC35" s="46"/>
      <c r="CD35" s="59">
        <f>+'[2]Arkusz4'!$J$12</f>
        <v>1061.95</v>
      </c>
      <c r="CE35" s="46"/>
      <c r="CF35" s="59">
        <f>+'[3]Arkusz1'!$J$12</f>
        <v>1191.98</v>
      </c>
      <c r="CG35" s="46"/>
      <c r="CH35" s="59">
        <f>+'[4]07 2019 synt'!$J$12</f>
        <v>1353.58</v>
      </c>
      <c r="CI35" s="46"/>
      <c r="CJ35" s="59">
        <f>+'[4]SYNTET'!$J$12</f>
        <v>1473.23</v>
      </c>
      <c r="CK35" s="46"/>
      <c r="CL35" s="59">
        <f>+'[5]Arkusz1'!$J$12</f>
        <v>1585.28</v>
      </c>
      <c r="CM35" s="46"/>
      <c r="CN35" s="59">
        <f>+'[6]Arkusz2'!$J$12</f>
        <v>1623.89</v>
      </c>
      <c r="CO35" s="46"/>
      <c r="CP35" s="59">
        <f>+'[7]Arkusz1'!$J$12</f>
        <v>1723.02</v>
      </c>
      <c r="CQ35" s="46"/>
      <c r="CR35" s="59">
        <f>'[8]Arkusz2'!$J$12</f>
        <v>1723.02</v>
      </c>
      <c r="CS35" s="46"/>
      <c r="CT35" s="59">
        <f>+'[9]Arkusz1'!$J$12</f>
        <v>350.58</v>
      </c>
      <c r="CU35" s="46"/>
      <c r="CV35" s="59">
        <f>+'[10]02 2020'!$J$12</f>
        <v>625.14</v>
      </c>
      <c r="CW35" s="46"/>
      <c r="CX35" s="59">
        <f>+'[10]03 2020'!$J$12</f>
        <v>887.45</v>
      </c>
      <c r="CY35" s="46"/>
    </row>
    <row r="36" spans="1:103" s="47" customFormat="1" ht="27.75" customHeight="1">
      <c r="A36" s="85" t="s">
        <v>57</v>
      </c>
      <c r="B36" s="86"/>
      <c r="C36" s="42" t="s">
        <v>37</v>
      </c>
      <c r="D36" s="43">
        <v>0</v>
      </c>
      <c r="E36" s="44"/>
      <c r="F36" s="43">
        <v>0</v>
      </c>
      <c r="G36" s="44"/>
      <c r="H36" s="43">
        <v>0</v>
      </c>
      <c r="I36" s="44"/>
      <c r="J36" s="43">
        <v>0</v>
      </c>
      <c r="K36" s="44"/>
      <c r="L36" s="43">
        <v>0</v>
      </c>
      <c r="M36" s="44"/>
      <c r="N36" s="43">
        <v>0</v>
      </c>
      <c r="O36" s="44"/>
      <c r="P36" s="43">
        <v>0</v>
      </c>
      <c r="Q36" s="44"/>
      <c r="R36" s="43">
        <v>0</v>
      </c>
      <c r="S36" s="44"/>
      <c r="T36" s="43">
        <v>0</v>
      </c>
      <c r="U36" s="44"/>
      <c r="V36" s="43">
        <v>0</v>
      </c>
      <c r="W36" s="44"/>
      <c r="X36" s="43">
        <v>0</v>
      </c>
      <c r="Y36" s="44"/>
      <c r="Z36" s="43">
        <v>0</v>
      </c>
      <c r="AA36" s="44"/>
      <c r="AB36" s="43">
        <v>0</v>
      </c>
      <c r="AC36" s="44"/>
      <c r="AD36" s="43">
        <v>0</v>
      </c>
      <c r="AE36" s="44"/>
      <c r="AF36" s="43">
        <v>0</v>
      </c>
      <c r="AG36" s="44"/>
      <c r="AH36" s="43">
        <v>0</v>
      </c>
      <c r="AI36" s="44"/>
      <c r="AJ36" s="43">
        <v>0</v>
      </c>
      <c r="AK36" s="44"/>
      <c r="AL36" s="43">
        <v>0</v>
      </c>
      <c r="AM36" s="44"/>
      <c r="AN36" s="43">
        <v>0</v>
      </c>
      <c r="AO36" s="44"/>
      <c r="AP36" s="43">
        <v>0</v>
      </c>
      <c r="AQ36" s="44"/>
      <c r="AR36" s="43">
        <v>0</v>
      </c>
      <c r="AS36" s="44"/>
      <c r="AT36" s="43">
        <v>0</v>
      </c>
      <c r="AU36" s="44"/>
      <c r="AV36" s="43">
        <v>0</v>
      </c>
      <c r="AW36" s="44"/>
      <c r="AX36" s="45">
        <v>0</v>
      </c>
      <c r="AY36" s="46"/>
      <c r="AZ36" s="45">
        <v>0</v>
      </c>
      <c r="BA36" s="46"/>
      <c r="BB36" s="45">
        <v>0</v>
      </c>
      <c r="BC36" s="46"/>
      <c r="BD36" s="45">
        <v>0</v>
      </c>
      <c r="BE36" s="46"/>
      <c r="BF36" s="45">
        <v>0</v>
      </c>
      <c r="BG36" s="46"/>
      <c r="BH36" s="45">
        <v>0</v>
      </c>
      <c r="BI36" s="46"/>
      <c r="BJ36" s="45">
        <v>0</v>
      </c>
      <c r="BK36" s="46"/>
      <c r="BL36" s="45">
        <v>0</v>
      </c>
      <c r="BM36" s="46"/>
      <c r="BN36" s="45">
        <v>0</v>
      </c>
      <c r="BO36" s="46"/>
      <c r="BP36" s="45">
        <v>0</v>
      </c>
      <c r="BQ36" s="46"/>
      <c r="BR36" s="45">
        <v>0</v>
      </c>
      <c r="BS36" s="46"/>
      <c r="BT36" s="45">
        <v>0</v>
      </c>
      <c r="BU36" s="46"/>
      <c r="BV36" s="59">
        <v>0</v>
      </c>
      <c r="BW36" s="46"/>
      <c r="BX36" s="59">
        <v>0</v>
      </c>
      <c r="BY36" s="46"/>
      <c r="BZ36" s="59">
        <v>0</v>
      </c>
      <c r="CA36" s="46"/>
      <c r="CB36" s="59">
        <v>0</v>
      </c>
      <c r="CC36" s="46"/>
      <c r="CD36" s="59">
        <v>0</v>
      </c>
      <c r="CE36" s="46"/>
      <c r="CF36" s="59">
        <v>0</v>
      </c>
      <c r="CG36" s="46"/>
      <c r="CH36" s="59">
        <v>0</v>
      </c>
      <c r="CI36" s="46"/>
      <c r="CJ36" s="59">
        <v>0</v>
      </c>
      <c r="CK36" s="46"/>
      <c r="CL36" s="59">
        <v>0</v>
      </c>
      <c r="CM36" s="46"/>
      <c r="CN36" s="59">
        <v>0</v>
      </c>
      <c r="CO36" s="46"/>
      <c r="CP36" s="59">
        <v>0</v>
      </c>
      <c r="CQ36" s="46"/>
      <c r="CR36" s="59">
        <v>0</v>
      </c>
      <c r="CS36" s="46"/>
      <c r="CT36" s="59">
        <v>0</v>
      </c>
      <c r="CU36" s="46"/>
      <c r="CV36" s="59">
        <v>0</v>
      </c>
      <c r="CW36" s="46"/>
      <c r="CX36" s="59">
        <v>0</v>
      </c>
      <c r="CY36" s="46"/>
    </row>
    <row r="37" spans="1:103" s="47" customFormat="1" ht="27.75" customHeight="1">
      <c r="A37" s="77" t="s">
        <v>83</v>
      </c>
      <c r="B37" s="78"/>
      <c r="C37" s="42" t="s">
        <v>38</v>
      </c>
      <c r="D37" s="43">
        <v>0</v>
      </c>
      <c r="E37" s="44"/>
      <c r="F37" s="43">
        <v>0</v>
      </c>
      <c r="G37" s="44"/>
      <c r="H37" s="43">
        <v>0</v>
      </c>
      <c r="I37" s="44"/>
      <c r="J37" s="43">
        <v>0</v>
      </c>
      <c r="K37" s="44"/>
      <c r="L37" s="43">
        <v>0</v>
      </c>
      <c r="M37" s="44"/>
      <c r="N37" s="43">
        <v>0</v>
      </c>
      <c r="O37" s="44"/>
      <c r="P37" s="43">
        <v>0</v>
      </c>
      <c r="Q37" s="44"/>
      <c r="R37" s="43">
        <v>0</v>
      </c>
      <c r="S37" s="44"/>
      <c r="T37" s="43">
        <v>0</v>
      </c>
      <c r="U37" s="44"/>
      <c r="V37" s="43">
        <v>0</v>
      </c>
      <c r="W37" s="44"/>
      <c r="X37" s="43">
        <v>0</v>
      </c>
      <c r="Y37" s="44"/>
      <c r="Z37" s="43">
        <v>0</v>
      </c>
      <c r="AA37" s="44"/>
      <c r="AB37" s="43">
        <v>0</v>
      </c>
      <c r="AC37" s="44"/>
      <c r="AD37" s="43">
        <v>0</v>
      </c>
      <c r="AE37" s="44"/>
      <c r="AF37" s="43">
        <v>0</v>
      </c>
      <c r="AG37" s="44"/>
      <c r="AH37" s="43">
        <v>0</v>
      </c>
      <c r="AI37" s="44"/>
      <c r="AJ37" s="43">
        <v>0</v>
      </c>
      <c r="AK37" s="44"/>
      <c r="AL37" s="43">
        <v>0</v>
      </c>
      <c r="AM37" s="44"/>
      <c r="AN37" s="43">
        <v>0</v>
      </c>
      <c r="AO37" s="44"/>
      <c r="AP37" s="43">
        <v>0</v>
      </c>
      <c r="AQ37" s="44"/>
      <c r="AR37" s="43">
        <v>0</v>
      </c>
      <c r="AS37" s="44"/>
      <c r="AT37" s="43">
        <v>0</v>
      </c>
      <c r="AU37" s="44"/>
      <c r="AV37" s="43">
        <v>0</v>
      </c>
      <c r="AW37" s="44"/>
      <c r="AX37" s="45">
        <v>0</v>
      </c>
      <c r="AY37" s="46"/>
      <c r="AZ37" s="45">
        <v>0</v>
      </c>
      <c r="BA37" s="46"/>
      <c r="BB37" s="45">
        <v>0</v>
      </c>
      <c r="BC37" s="46"/>
      <c r="BD37" s="45">
        <v>0</v>
      </c>
      <c r="BE37" s="46"/>
      <c r="BF37" s="45">
        <v>0</v>
      </c>
      <c r="BG37" s="46"/>
      <c r="BH37" s="45">
        <v>0</v>
      </c>
      <c r="BI37" s="46"/>
      <c r="BJ37" s="45">
        <v>0</v>
      </c>
      <c r="BK37" s="46"/>
      <c r="BL37" s="45">
        <v>0</v>
      </c>
      <c r="BM37" s="46"/>
      <c r="BN37" s="45">
        <v>0</v>
      </c>
      <c r="BO37" s="46"/>
      <c r="BP37" s="45">
        <v>0</v>
      </c>
      <c r="BQ37" s="46"/>
      <c r="BR37" s="45">
        <v>0</v>
      </c>
      <c r="BS37" s="46"/>
      <c r="BT37" s="45">
        <v>0</v>
      </c>
      <c r="BU37" s="46"/>
      <c r="BV37" s="59">
        <v>0</v>
      </c>
      <c r="BW37" s="46"/>
      <c r="BX37" s="59">
        <v>0</v>
      </c>
      <c r="BY37" s="46"/>
      <c r="BZ37" s="59">
        <v>0</v>
      </c>
      <c r="CA37" s="46"/>
      <c r="CB37" s="59">
        <v>0</v>
      </c>
      <c r="CC37" s="46"/>
      <c r="CD37" s="59">
        <v>0</v>
      </c>
      <c r="CE37" s="46"/>
      <c r="CF37" s="59">
        <v>0</v>
      </c>
      <c r="CG37" s="46"/>
      <c r="CH37" s="59">
        <v>0</v>
      </c>
      <c r="CI37" s="46"/>
      <c r="CJ37" s="59">
        <v>0</v>
      </c>
      <c r="CK37" s="46"/>
      <c r="CL37" s="59">
        <v>0</v>
      </c>
      <c r="CM37" s="46"/>
      <c r="CN37" s="59">
        <v>0</v>
      </c>
      <c r="CO37" s="46"/>
      <c r="CP37" s="59">
        <v>0</v>
      </c>
      <c r="CQ37" s="46"/>
      <c r="CR37" s="59">
        <v>0</v>
      </c>
      <c r="CS37" s="46"/>
      <c r="CT37" s="59">
        <v>0</v>
      </c>
      <c r="CU37" s="46"/>
      <c r="CV37" s="59">
        <v>0</v>
      </c>
      <c r="CW37" s="46"/>
      <c r="CX37" s="59">
        <v>0</v>
      </c>
      <c r="CY37" s="46"/>
    </row>
    <row r="38" spans="1:103" s="47" customFormat="1" ht="27.75" customHeight="1">
      <c r="A38" s="77" t="s">
        <v>84</v>
      </c>
      <c r="B38" s="78"/>
      <c r="C38" s="42" t="s">
        <v>39</v>
      </c>
      <c r="D38" s="43">
        <v>0</v>
      </c>
      <c r="E38" s="44"/>
      <c r="F38" s="43">
        <v>0</v>
      </c>
      <c r="G38" s="44"/>
      <c r="H38" s="43">
        <v>0</v>
      </c>
      <c r="I38" s="44"/>
      <c r="J38" s="43">
        <v>0</v>
      </c>
      <c r="K38" s="44"/>
      <c r="L38" s="43">
        <v>0</v>
      </c>
      <c r="M38" s="44"/>
      <c r="N38" s="43">
        <v>0</v>
      </c>
      <c r="O38" s="44"/>
      <c r="P38" s="43">
        <v>0</v>
      </c>
      <c r="Q38" s="44"/>
      <c r="R38" s="43">
        <v>0</v>
      </c>
      <c r="S38" s="44"/>
      <c r="T38" s="43">
        <v>0</v>
      </c>
      <c r="U38" s="44"/>
      <c r="V38" s="43">
        <v>0</v>
      </c>
      <c r="W38" s="44"/>
      <c r="X38" s="43">
        <v>0</v>
      </c>
      <c r="Y38" s="44"/>
      <c r="Z38" s="43">
        <v>0</v>
      </c>
      <c r="AA38" s="44"/>
      <c r="AB38" s="43">
        <v>0</v>
      </c>
      <c r="AC38" s="44"/>
      <c r="AD38" s="43">
        <v>0</v>
      </c>
      <c r="AE38" s="44"/>
      <c r="AF38" s="43">
        <v>0</v>
      </c>
      <c r="AG38" s="44"/>
      <c r="AH38" s="43">
        <v>0</v>
      </c>
      <c r="AI38" s="44"/>
      <c r="AJ38" s="43">
        <v>0</v>
      </c>
      <c r="AK38" s="44"/>
      <c r="AL38" s="43">
        <v>0</v>
      </c>
      <c r="AM38" s="44"/>
      <c r="AN38" s="43">
        <v>0</v>
      </c>
      <c r="AO38" s="44"/>
      <c r="AP38" s="43">
        <v>0</v>
      </c>
      <c r="AQ38" s="44"/>
      <c r="AR38" s="43">
        <v>0</v>
      </c>
      <c r="AS38" s="44"/>
      <c r="AT38" s="43">
        <v>0</v>
      </c>
      <c r="AU38" s="44"/>
      <c r="AV38" s="43">
        <v>0</v>
      </c>
      <c r="AW38" s="44"/>
      <c r="AX38" s="45">
        <v>0</v>
      </c>
      <c r="AY38" s="46"/>
      <c r="AZ38" s="45">
        <v>0</v>
      </c>
      <c r="BA38" s="46"/>
      <c r="BB38" s="45">
        <v>0</v>
      </c>
      <c r="BC38" s="46"/>
      <c r="BD38" s="45">
        <v>0</v>
      </c>
      <c r="BE38" s="46"/>
      <c r="BF38" s="45">
        <v>0</v>
      </c>
      <c r="BG38" s="46"/>
      <c r="BH38" s="45">
        <v>0</v>
      </c>
      <c r="BI38" s="46"/>
      <c r="BJ38" s="45">
        <v>0</v>
      </c>
      <c r="BK38" s="46"/>
      <c r="BL38" s="45">
        <v>0</v>
      </c>
      <c r="BM38" s="46"/>
      <c r="BN38" s="45">
        <v>0</v>
      </c>
      <c r="BO38" s="46"/>
      <c r="BP38" s="45">
        <v>0</v>
      </c>
      <c r="BQ38" s="46"/>
      <c r="BR38" s="45">
        <v>0</v>
      </c>
      <c r="BS38" s="46"/>
      <c r="BT38" s="45">
        <v>0</v>
      </c>
      <c r="BU38" s="46"/>
      <c r="BV38" s="59">
        <v>0</v>
      </c>
      <c r="BW38" s="46"/>
      <c r="BX38" s="59">
        <v>0</v>
      </c>
      <c r="BY38" s="46"/>
      <c r="BZ38" s="59">
        <v>0</v>
      </c>
      <c r="CA38" s="46"/>
      <c r="CB38" s="59">
        <v>0</v>
      </c>
      <c r="CC38" s="46"/>
      <c r="CD38" s="59">
        <v>0</v>
      </c>
      <c r="CE38" s="46"/>
      <c r="CF38" s="59">
        <v>0</v>
      </c>
      <c r="CG38" s="46"/>
      <c r="CH38" s="59">
        <v>0</v>
      </c>
      <c r="CI38" s="46"/>
      <c r="CJ38" s="59">
        <v>0</v>
      </c>
      <c r="CK38" s="46"/>
      <c r="CL38" s="59">
        <v>0</v>
      </c>
      <c r="CM38" s="46"/>
      <c r="CN38" s="59">
        <v>0</v>
      </c>
      <c r="CO38" s="46"/>
      <c r="CP38" s="59">
        <v>0</v>
      </c>
      <c r="CQ38" s="46"/>
      <c r="CR38" s="59">
        <v>0</v>
      </c>
      <c r="CS38" s="46"/>
      <c r="CT38" s="59">
        <v>0</v>
      </c>
      <c r="CU38" s="46"/>
      <c r="CV38" s="59">
        <v>0</v>
      </c>
      <c r="CW38" s="46"/>
      <c r="CX38" s="59">
        <v>0</v>
      </c>
      <c r="CY38" s="46"/>
    </row>
    <row r="39" spans="1:103" s="47" customFormat="1" ht="27.75" customHeight="1">
      <c r="A39" s="77" t="s">
        <v>85</v>
      </c>
      <c r="B39" s="78"/>
      <c r="C39" s="42" t="s">
        <v>40</v>
      </c>
      <c r="D39" s="43">
        <v>164.83</v>
      </c>
      <c r="E39" s="44"/>
      <c r="F39" s="43">
        <v>285.88</v>
      </c>
      <c r="G39" s="44"/>
      <c r="H39" s="43">
        <v>0</v>
      </c>
      <c r="I39" s="44"/>
      <c r="J39" s="43">
        <v>0</v>
      </c>
      <c r="K39" s="44"/>
      <c r="L39" s="43">
        <v>0</v>
      </c>
      <c r="M39" s="44"/>
      <c r="N39" s="43">
        <v>0</v>
      </c>
      <c r="O39" s="44"/>
      <c r="P39" s="43">
        <v>0</v>
      </c>
      <c r="Q39" s="44"/>
      <c r="R39" s="43">
        <v>0</v>
      </c>
      <c r="S39" s="44"/>
      <c r="T39" s="43">
        <v>0</v>
      </c>
      <c r="U39" s="44"/>
      <c r="V39" s="43">
        <v>0</v>
      </c>
      <c r="W39" s="44"/>
      <c r="X39" s="43">
        <v>0</v>
      </c>
      <c r="Y39" s="44"/>
      <c r="Z39" s="43">
        <v>0</v>
      </c>
      <c r="AA39" s="44"/>
      <c r="AB39" s="43">
        <v>0</v>
      </c>
      <c r="AC39" s="44"/>
      <c r="AD39" s="43">
        <v>0</v>
      </c>
      <c r="AE39" s="44"/>
      <c r="AF39" s="43">
        <v>0</v>
      </c>
      <c r="AG39" s="44"/>
      <c r="AH39" s="43">
        <v>0</v>
      </c>
      <c r="AI39" s="44"/>
      <c r="AJ39" s="43">
        <v>0</v>
      </c>
      <c r="AK39" s="44"/>
      <c r="AL39" s="43">
        <v>0</v>
      </c>
      <c r="AM39" s="44"/>
      <c r="AN39" s="43">
        <v>0</v>
      </c>
      <c r="AO39" s="44"/>
      <c r="AP39" s="43">
        <v>0</v>
      </c>
      <c r="AQ39" s="44"/>
      <c r="AR39" s="43">
        <v>0</v>
      </c>
      <c r="AS39" s="44"/>
      <c r="AT39" s="43">
        <v>0</v>
      </c>
      <c r="AU39" s="44"/>
      <c r="AV39" s="43">
        <v>0</v>
      </c>
      <c r="AW39" s="44"/>
      <c r="AX39" s="45">
        <v>0</v>
      </c>
      <c r="AY39" s="46"/>
      <c r="AZ39" s="45">
        <v>0</v>
      </c>
      <c r="BA39" s="46"/>
      <c r="BB39" s="45">
        <v>0</v>
      </c>
      <c r="BC39" s="46"/>
      <c r="BD39" s="45">
        <v>0</v>
      </c>
      <c r="BE39" s="46"/>
      <c r="BF39" s="45">
        <v>0</v>
      </c>
      <c r="BG39" s="46"/>
      <c r="BH39" s="45">
        <v>0</v>
      </c>
      <c r="BI39" s="46"/>
      <c r="BJ39" s="45">
        <v>0</v>
      </c>
      <c r="BK39" s="46"/>
      <c r="BL39" s="45">
        <v>0</v>
      </c>
      <c r="BM39" s="46"/>
      <c r="BN39" s="45">
        <v>0</v>
      </c>
      <c r="BO39" s="46"/>
      <c r="BP39" s="45">
        <v>0</v>
      </c>
      <c r="BQ39" s="46"/>
      <c r="BR39" s="45">
        <v>0</v>
      </c>
      <c r="BS39" s="46"/>
      <c r="BT39" s="45">
        <v>0</v>
      </c>
      <c r="BU39" s="46"/>
      <c r="BV39" s="59">
        <v>0</v>
      </c>
      <c r="BW39" s="46"/>
      <c r="BX39" s="59">
        <v>0</v>
      </c>
      <c r="BY39" s="46"/>
      <c r="BZ39" s="59">
        <v>0</v>
      </c>
      <c r="CA39" s="46"/>
      <c r="CB39" s="59">
        <v>0</v>
      </c>
      <c r="CC39" s="46"/>
      <c r="CD39" s="59">
        <v>0</v>
      </c>
      <c r="CE39" s="46"/>
      <c r="CF39" s="59">
        <v>0</v>
      </c>
      <c r="CG39" s="46"/>
      <c r="CH39" s="59">
        <v>0</v>
      </c>
      <c r="CI39" s="46"/>
      <c r="CJ39" s="59">
        <v>0</v>
      </c>
      <c r="CK39" s="46"/>
      <c r="CL39" s="59">
        <v>0</v>
      </c>
      <c r="CM39" s="46"/>
      <c r="CN39" s="59">
        <v>0</v>
      </c>
      <c r="CO39" s="46"/>
      <c r="CP39" s="59">
        <v>0</v>
      </c>
      <c r="CQ39" s="46"/>
      <c r="CR39" s="59">
        <v>0</v>
      </c>
      <c r="CS39" s="46"/>
      <c r="CT39" s="59">
        <v>0</v>
      </c>
      <c r="CU39" s="46"/>
      <c r="CV39" s="59">
        <v>0</v>
      </c>
      <c r="CW39" s="46"/>
      <c r="CX39" s="59">
        <v>0</v>
      </c>
      <c r="CY39" s="46"/>
    </row>
    <row r="40" spans="1:103" s="47" customFormat="1" ht="27.75" customHeight="1">
      <c r="A40" s="79" t="s">
        <v>86</v>
      </c>
      <c r="B40" s="80"/>
      <c r="C40" s="42" t="s">
        <v>41</v>
      </c>
      <c r="D40" s="43">
        <f>SUM(D41+D43+D44+D45+D42)</f>
        <v>13213.52</v>
      </c>
      <c r="E40" s="44"/>
      <c r="F40" s="43">
        <f>SUM(F41+F43+F44+F45+F42)</f>
        <v>25517.48</v>
      </c>
      <c r="G40" s="44"/>
      <c r="H40" s="43">
        <f>SUM(H41+H43+H44+H45+H42)</f>
        <v>36820.74</v>
      </c>
      <c r="I40" s="44"/>
      <c r="J40" s="43">
        <f>SUM(J41+J43+J44+J45+J42)</f>
        <v>48159.6</v>
      </c>
      <c r="K40" s="44"/>
      <c r="L40" s="43">
        <f>SUM(L41+L43+L44+L45+L42)</f>
        <v>59296.35999999999</v>
      </c>
      <c r="M40" s="44"/>
      <c r="N40" s="43">
        <f>SUM(N41+N43+N44+N45+N42)</f>
        <v>70739.09</v>
      </c>
      <c r="O40" s="44"/>
      <c r="P40" s="43">
        <f>SUM(P41+P43+P44+P45+P42)</f>
        <v>81800.29</v>
      </c>
      <c r="Q40" s="44"/>
      <c r="R40" s="43">
        <f>SUM(R41+R43+R44+R45+R42)</f>
        <v>92760.1</v>
      </c>
      <c r="S40" s="44"/>
      <c r="T40" s="43">
        <f>SUM(T41+T43+T44+T45+T42)</f>
        <v>130851.05</v>
      </c>
      <c r="U40" s="44"/>
      <c r="V40" s="43">
        <f>SUM(V41+V43+V44+V45+V42)</f>
        <v>184235.29</v>
      </c>
      <c r="W40" s="44"/>
      <c r="X40" s="43">
        <f>SUM(X41+X43+X44+X45+X42)</f>
        <v>124973.85</v>
      </c>
      <c r="Y40" s="44"/>
      <c r="Z40" s="43">
        <f>SUM(Z41+Z43+Z44+Z45+Z42)</f>
        <v>0</v>
      </c>
      <c r="AA40" s="44"/>
      <c r="AB40" s="43">
        <f>SUM(AB41+AB43+AB44+AB45+AB42)</f>
        <v>0</v>
      </c>
      <c r="AC40" s="44"/>
      <c r="AD40" s="43">
        <f>SUM(AD41+AD43+AD44+AD45+AD42)</f>
        <v>0</v>
      </c>
      <c r="AE40" s="44"/>
      <c r="AF40" s="43">
        <f>SUM(AF41+AF43+AF44+AF45+AF42)</f>
        <v>0</v>
      </c>
      <c r="AG40" s="44"/>
      <c r="AH40" s="43">
        <f>SUM(AH41+AH43+AH44+AH45+AH42)</f>
        <v>0</v>
      </c>
      <c r="AI40" s="44"/>
      <c r="AJ40" s="43">
        <f>SUM(AJ41+AJ43+AJ44+AJ45+AJ42)</f>
        <v>0</v>
      </c>
      <c r="AK40" s="44"/>
      <c r="AL40" s="43">
        <v>5537.9400000000005</v>
      </c>
      <c r="AM40" s="44"/>
      <c r="AN40" s="43">
        <f>SUM(AN41+AN43+AN44+AN45+AN42)</f>
        <v>6468.9400000000005</v>
      </c>
      <c r="AO40" s="44"/>
      <c r="AP40" s="43">
        <f>SUM(AP41+AP43+AP44+AP45+AP42)</f>
        <v>6468.9400000000005</v>
      </c>
      <c r="AQ40" s="44"/>
      <c r="AR40" s="43">
        <f>SUM(AR41+AR43+AR44+AR45+AR42)</f>
        <v>7669.97</v>
      </c>
      <c r="AS40" s="44"/>
      <c r="AT40" s="43">
        <f>SUM(AT41+AT43+AT44+AT45+AT42)</f>
        <v>7880.97</v>
      </c>
      <c r="AU40" s="44"/>
      <c r="AV40" s="43">
        <f>SUM(AV41+AV43+AV44+AV45+AV42)</f>
        <v>11499.48</v>
      </c>
      <c r="AW40" s="44"/>
      <c r="AX40" s="45">
        <f>SUM(AX41+AX43+AX44+AX45+AX42)</f>
        <v>119.46</v>
      </c>
      <c r="AY40" s="46"/>
      <c r="AZ40" s="45">
        <f>SUM(AZ41+AZ43+AZ44+AZ45+AZ42)</f>
        <v>119.46</v>
      </c>
      <c r="BA40" s="46"/>
      <c r="BB40" s="45">
        <f>SUM(BB41+BB43+BB44+BB45+BB42)</f>
        <v>119.46</v>
      </c>
      <c r="BC40" s="46"/>
      <c r="BD40" s="45">
        <f>SUM(BD41+BD43+BD44+BD45+BD42)</f>
        <v>119.46</v>
      </c>
      <c r="BE40" s="46"/>
      <c r="BF40" s="45">
        <f>SUM(BF41+BF43+BF44+BF45+BF42)</f>
        <v>119.46</v>
      </c>
      <c r="BG40" s="46"/>
      <c r="BH40" s="45">
        <f>SUM(BH41+BH43+BH44+BH45+BH42)</f>
        <v>119.86999999999999</v>
      </c>
      <c r="BI40" s="46"/>
      <c r="BJ40" s="45">
        <f>SUM(BJ41+BJ43+BJ44+BJ45+BJ42)</f>
        <v>119.86999999999999</v>
      </c>
      <c r="BK40" s="46"/>
      <c r="BL40" s="45">
        <f>SUM(BL41+BL43+BL44+BL45+BL42)</f>
        <v>119.86999999999999</v>
      </c>
      <c r="BM40" s="46"/>
      <c r="BN40" s="45">
        <f>SUM(BN41+BN43+BN44+BN45+BN42)</f>
        <v>119.86999999999999</v>
      </c>
      <c r="BO40" s="46"/>
      <c r="BP40" s="45">
        <f>SUM(BP41+BP43+BP44+BP45+BP42)</f>
        <v>119.86999999999999</v>
      </c>
      <c r="BQ40" s="46"/>
      <c r="BR40" s="45">
        <f>SUM(BR41+BR43+BR44+BR45+BR42)</f>
        <v>119.87</v>
      </c>
      <c r="BS40" s="46"/>
      <c r="BT40" s="45">
        <f>SUM(BT41+BT43+BT44+BT45+BT42)</f>
        <v>119.86999999999999</v>
      </c>
      <c r="BU40" s="46"/>
      <c r="BV40" s="59">
        <f>SUM(BV41+BV43+BV44+BV45+BV42)</f>
        <v>0</v>
      </c>
      <c r="BW40" s="46"/>
      <c r="BX40" s="59">
        <f>SUM(BX41+BX43+BX44+BX45+BX42)</f>
        <v>0</v>
      </c>
      <c r="BY40" s="46"/>
      <c r="BZ40" s="59">
        <f>SUM(BZ41+BZ43+BZ44+BZ45+BZ42)</f>
        <v>0</v>
      </c>
      <c r="CA40" s="46"/>
      <c r="CB40" s="59">
        <f>SUM(CB41+CB43+CB44+CB45+CB42)</f>
        <v>0</v>
      </c>
      <c r="CC40" s="46"/>
      <c r="CD40" s="59">
        <f>SUM(CD41+CD43+CD44+CD45+CD42)</f>
        <v>0.11</v>
      </c>
      <c r="CE40" s="46"/>
      <c r="CF40" s="59">
        <f>SUM(CF41+CF43+CF44+CF45+CF42)</f>
        <v>0.11</v>
      </c>
      <c r="CG40" s="46"/>
      <c r="CH40" s="59">
        <f>SUM(CH41+CH43+CH44+CH45+CH42)</f>
        <v>0.11</v>
      </c>
      <c r="CI40" s="46"/>
      <c r="CJ40" s="59">
        <f>SUM(CJ41+CJ43+CJ44+CJ45+CJ42)</f>
        <v>0.11</v>
      </c>
      <c r="CK40" s="46"/>
      <c r="CL40" s="59">
        <f>SUM(CL41+CL43+CL44+CL45+CL42)</f>
        <v>0.12</v>
      </c>
      <c r="CM40" s="46"/>
      <c r="CN40" s="59">
        <f>SUM(CN41+CN43+CN44+CN45+CN42)</f>
        <v>18.64</v>
      </c>
      <c r="CO40" s="46"/>
      <c r="CP40" s="59">
        <f>SUM(CP41+CP43+CP44+CP45+CP42)</f>
        <v>18.64</v>
      </c>
      <c r="CQ40" s="46"/>
      <c r="CR40" s="59">
        <f>SUM(CR41+CR43+CR44+CR45+CR42)</f>
        <v>18.64</v>
      </c>
      <c r="CS40" s="46"/>
      <c r="CT40" s="59">
        <f>SUM(CT41+CT43+CT44+CT45+CT42)</f>
        <v>0</v>
      </c>
      <c r="CU40" s="46"/>
      <c r="CV40" s="59">
        <f>SUM(CV41+CV43+CV44+CV45+CV42)</f>
        <v>0</v>
      </c>
      <c r="CW40" s="46"/>
      <c r="CX40" s="59">
        <f>SUM(CX41+CX43+CX44+CX45+CX42)</f>
        <v>0</v>
      </c>
      <c r="CY40" s="46"/>
    </row>
    <row r="41" spans="1:103" s="47" customFormat="1" ht="27.75" customHeight="1">
      <c r="A41" s="77" t="s">
        <v>87</v>
      </c>
      <c r="B41" s="78"/>
      <c r="C41" s="42" t="s">
        <v>42</v>
      </c>
      <c r="D41" s="43">
        <v>13213.52</v>
      </c>
      <c r="E41" s="44"/>
      <c r="F41" s="43">
        <v>25517.48</v>
      </c>
      <c r="G41" s="44"/>
      <c r="H41" s="43">
        <v>36820.74</v>
      </c>
      <c r="I41" s="44"/>
      <c r="J41" s="43">
        <v>48159.6</v>
      </c>
      <c r="K41" s="44"/>
      <c r="L41" s="43">
        <v>59296.35999999999</v>
      </c>
      <c r="M41" s="44"/>
      <c r="N41" s="43">
        <v>70739.09</v>
      </c>
      <c r="O41" s="44"/>
      <c r="P41" s="43">
        <v>81800.29</v>
      </c>
      <c r="Q41" s="44"/>
      <c r="R41" s="43">
        <v>92760.1</v>
      </c>
      <c r="S41" s="44"/>
      <c r="T41" s="43">
        <v>130851.05</v>
      </c>
      <c r="U41" s="44"/>
      <c r="V41" s="43">
        <v>184235.29</v>
      </c>
      <c r="W41" s="44"/>
      <c r="X41" s="43">
        <v>124973.85</v>
      </c>
      <c r="Y41" s="44"/>
      <c r="Z41" s="43"/>
      <c r="AA41" s="44"/>
      <c r="AB41" s="43"/>
      <c r="AC41" s="44"/>
      <c r="AD41" s="43"/>
      <c r="AE41" s="44"/>
      <c r="AF41" s="43"/>
      <c r="AG41" s="44"/>
      <c r="AH41" s="43"/>
      <c r="AI41" s="44"/>
      <c r="AJ41" s="43"/>
      <c r="AK41" s="44"/>
      <c r="AL41" s="43">
        <v>5452.34</v>
      </c>
      <c r="AM41" s="44"/>
      <c r="AN41" s="43">
        <v>6383.34</v>
      </c>
      <c r="AO41" s="44"/>
      <c r="AP41" s="43">
        <v>6383.34</v>
      </c>
      <c r="AQ41" s="44"/>
      <c r="AR41" s="43">
        <v>7584.37</v>
      </c>
      <c r="AS41" s="44"/>
      <c r="AT41" s="43">
        <v>7795.37</v>
      </c>
      <c r="AU41" s="44"/>
      <c r="AV41" s="43">
        <v>11499.48</v>
      </c>
      <c r="AW41" s="44"/>
      <c r="AX41" s="45">
        <v>119.46</v>
      </c>
      <c r="AY41" s="46"/>
      <c r="AZ41" s="45">
        <v>119.46</v>
      </c>
      <c r="BA41" s="46"/>
      <c r="BB41" s="45">
        <v>119.46</v>
      </c>
      <c r="BC41" s="46"/>
      <c r="BD41" s="45">
        <v>119.46</v>
      </c>
      <c r="BE41" s="46"/>
      <c r="BF41" s="45">
        <v>119.46</v>
      </c>
      <c r="BG41" s="46"/>
      <c r="BH41" s="45">
        <v>119.86999999999999</v>
      </c>
      <c r="BI41" s="46"/>
      <c r="BJ41" s="45">
        <v>119.86999999999999</v>
      </c>
      <c r="BK41" s="46"/>
      <c r="BL41" s="45">
        <v>119.86999999999999</v>
      </c>
      <c r="BM41" s="46"/>
      <c r="BN41" s="45">
        <v>119.86999999999999</v>
      </c>
      <c r="BO41" s="46"/>
      <c r="BP41" s="45">
        <v>119.86999999999999</v>
      </c>
      <c r="BQ41" s="46"/>
      <c r="BR41" s="45">
        <v>119.87</v>
      </c>
      <c r="BS41" s="46"/>
      <c r="BT41" s="45">
        <v>119.86999999999999</v>
      </c>
      <c r="BU41" s="46"/>
      <c r="BV41" s="59">
        <v>0</v>
      </c>
      <c r="BW41" s="46"/>
      <c r="BX41" s="59">
        <v>0</v>
      </c>
      <c r="BY41" s="46"/>
      <c r="BZ41" s="59">
        <v>0</v>
      </c>
      <c r="CA41" s="46"/>
      <c r="CB41" s="59">
        <v>0</v>
      </c>
      <c r="CC41" s="46"/>
      <c r="CD41" s="59">
        <v>0</v>
      </c>
      <c r="CE41" s="46"/>
      <c r="CF41" s="59">
        <v>0</v>
      </c>
      <c r="CG41" s="46"/>
      <c r="CH41" s="59">
        <v>0</v>
      </c>
      <c r="CI41" s="46"/>
      <c r="CJ41" s="59">
        <v>0</v>
      </c>
      <c r="CK41" s="46"/>
      <c r="CL41" s="59">
        <v>0</v>
      </c>
      <c r="CM41" s="46"/>
      <c r="CN41" s="59">
        <v>0</v>
      </c>
      <c r="CO41" s="46"/>
      <c r="CP41" s="59">
        <v>0</v>
      </c>
      <c r="CQ41" s="46"/>
      <c r="CR41" s="59">
        <v>0</v>
      </c>
      <c r="CS41" s="46"/>
      <c r="CT41" s="59">
        <v>0</v>
      </c>
      <c r="CU41" s="46"/>
      <c r="CV41" s="59">
        <v>0</v>
      </c>
      <c r="CW41" s="46"/>
      <c r="CX41" s="59">
        <v>0</v>
      </c>
      <c r="CY41" s="46"/>
    </row>
    <row r="42" spans="1:103" s="47" customFormat="1" ht="27.75" customHeight="1">
      <c r="A42" s="83" t="s">
        <v>88</v>
      </c>
      <c r="B42" s="84"/>
      <c r="C42" s="42" t="s">
        <v>43</v>
      </c>
      <c r="D42" s="43">
        <v>0</v>
      </c>
      <c r="E42" s="44"/>
      <c r="F42" s="43">
        <v>0</v>
      </c>
      <c r="G42" s="44"/>
      <c r="H42" s="43">
        <v>0</v>
      </c>
      <c r="I42" s="44"/>
      <c r="J42" s="43">
        <v>0</v>
      </c>
      <c r="K42" s="44"/>
      <c r="L42" s="43">
        <v>0</v>
      </c>
      <c r="M42" s="44"/>
      <c r="N42" s="43">
        <v>0</v>
      </c>
      <c r="O42" s="44"/>
      <c r="P42" s="43">
        <v>0</v>
      </c>
      <c r="Q42" s="44"/>
      <c r="R42" s="43">
        <v>0</v>
      </c>
      <c r="S42" s="44"/>
      <c r="T42" s="43">
        <v>0</v>
      </c>
      <c r="U42" s="44"/>
      <c r="V42" s="43">
        <v>0</v>
      </c>
      <c r="W42" s="44"/>
      <c r="X42" s="43">
        <v>0</v>
      </c>
      <c r="Y42" s="44"/>
      <c r="Z42" s="43">
        <v>0</v>
      </c>
      <c r="AA42" s="44"/>
      <c r="AB42" s="43">
        <v>0</v>
      </c>
      <c r="AC42" s="44"/>
      <c r="AD42" s="43">
        <v>0</v>
      </c>
      <c r="AE42" s="44"/>
      <c r="AF42" s="43">
        <v>0</v>
      </c>
      <c r="AG42" s="44"/>
      <c r="AH42" s="43">
        <v>0</v>
      </c>
      <c r="AI42" s="44"/>
      <c r="AJ42" s="43">
        <v>0</v>
      </c>
      <c r="AK42" s="44"/>
      <c r="AL42" s="43">
        <v>0</v>
      </c>
      <c r="AM42" s="44"/>
      <c r="AN42" s="43">
        <v>0</v>
      </c>
      <c r="AO42" s="44"/>
      <c r="AP42" s="43">
        <v>0</v>
      </c>
      <c r="AQ42" s="44"/>
      <c r="AR42" s="43">
        <v>0</v>
      </c>
      <c r="AS42" s="44"/>
      <c r="AT42" s="43">
        <v>0</v>
      </c>
      <c r="AU42" s="44"/>
      <c r="AV42" s="43">
        <v>0</v>
      </c>
      <c r="AW42" s="44"/>
      <c r="AX42" s="45">
        <v>0</v>
      </c>
      <c r="AY42" s="46"/>
      <c r="AZ42" s="45">
        <v>0</v>
      </c>
      <c r="BA42" s="46"/>
      <c r="BB42" s="45">
        <v>0</v>
      </c>
      <c r="BC42" s="46"/>
      <c r="BD42" s="45">
        <v>0</v>
      </c>
      <c r="BE42" s="46"/>
      <c r="BF42" s="45">
        <v>0</v>
      </c>
      <c r="BG42" s="46"/>
      <c r="BH42" s="45">
        <v>0</v>
      </c>
      <c r="BI42" s="46"/>
      <c r="BJ42" s="45">
        <v>0</v>
      </c>
      <c r="BK42" s="46"/>
      <c r="BL42" s="45">
        <v>0</v>
      </c>
      <c r="BM42" s="46"/>
      <c r="BN42" s="45">
        <v>0</v>
      </c>
      <c r="BO42" s="46"/>
      <c r="BP42" s="45">
        <v>0</v>
      </c>
      <c r="BQ42" s="46"/>
      <c r="BR42" s="45">
        <v>0</v>
      </c>
      <c r="BS42" s="46"/>
      <c r="BT42" s="45">
        <v>0</v>
      </c>
      <c r="BU42" s="46"/>
      <c r="BV42" s="59">
        <v>0</v>
      </c>
      <c r="BW42" s="46"/>
      <c r="BX42" s="59">
        <v>0</v>
      </c>
      <c r="BY42" s="46"/>
      <c r="BZ42" s="59">
        <v>0</v>
      </c>
      <c r="CA42" s="46"/>
      <c r="CB42" s="59">
        <v>0</v>
      </c>
      <c r="CC42" s="46"/>
      <c r="CD42" s="59">
        <v>0</v>
      </c>
      <c r="CE42" s="46"/>
      <c r="CF42" s="59">
        <v>0</v>
      </c>
      <c r="CG42" s="46"/>
      <c r="CH42" s="59">
        <v>0</v>
      </c>
      <c r="CI42" s="46"/>
      <c r="CJ42" s="59">
        <v>0</v>
      </c>
      <c r="CK42" s="46"/>
      <c r="CL42" s="59">
        <v>0</v>
      </c>
      <c r="CM42" s="46"/>
      <c r="CN42" s="59">
        <v>0</v>
      </c>
      <c r="CO42" s="46"/>
      <c r="CP42" s="59">
        <v>0</v>
      </c>
      <c r="CQ42" s="46"/>
      <c r="CR42" s="59">
        <v>0</v>
      </c>
      <c r="CS42" s="46"/>
      <c r="CT42" s="59">
        <v>0</v>
      </c>
      <c r="CU42" s="46"/>
      <c r="CV42" s="59">
        <v>0</v>
      </c>
      <c r="CW42" s="46"/>
      <c r="CX42" s="59">
        <v>0</v>
      </c>
      <c r="CY42" s="46"/>
    </row>
    <row r="43" spans="1:103" s="47" customFormat="1" ht="27.75" customHeight="1">
      <c r="A43" s="77" t="s">
        <v>89</v>
      </c>
      <c r="B43" s="78"/>
      <c r="C43" s="42" t="s">
        <v>44</v>
      </c>
      <c r="D43" s="43">
        <v>0</v>
      </c>
      <c r="E43" s="44"/>
      <c r="F43" s="43">
        <v>0</v>
      </c>
      <c r="G43" s="44"/>
      <c r="H43" s="43">
        <v>0</v>
      </c>
      <c r="I43" s="44"/>
      <c r="J43" s="43">
        <v>0</v>
      </c>
      <c r="K43" s="44"/>
      <c r="L43" s="43">
        <v>0</v>
      </c>
      <c r="M43" s="44"/>
      <c r="N43" s="43">
        <v>0</v>
      </c>
      <c r="O43" s="44"/>
      <c r="P43" s="43">
        <v>0</v>
      </c>
      <c r="Q43" s="44"/>
      <c r="R43" s="43">
        <v>0</v>
      </c>
      <c r="S43" s="44"/>
      <c r="T43" s="43">
        <v>0</v>
      </c>
      <c r="U43" s="44"/>
      <c r="V43" s="43">
        <v>0</v>
      </c>
      <c r="W43" s="44"/>
      <c r="X43" s="43">
        <v>0</v>
      </c>
      <c r="Y43" s="44"/>
      <c r="Z43" s="43">
        <v>0</v>
      </c>
      <c r="AA43" s="44"/>
      <c r="AB43" s="43">
        <v>0</v>
      </c>
      <c r="AC43" s="44"/>
      <c r="AD43" s="43">
        <v>0</v>
      </c>
      <c r="AE43" s="44"/>
      <c r="AF43" s="43">
        <v>0</v>
      </c>
      <c r="AG43" s="44"/>
      <c r="AH43" s="43">
        <v>0</v>
      </c>
      <c r="AI43" s="44"/>
      <c r="AJ43" s="43">
        <v>0</v>
      </c>
      <c r="AK43" s="44"/>
      <c r="AL43" s="43">
        <v>0</v>
      </c>
      <c r="AM43" s="44"/>
      <c r="AN43" s="43">
        <v>0</v>
      </c>
      <c r="AO43" s="44"/>
      <c r="AP43" s="43">
        <v>0</v>
      </c>
      <c r="AQ43" s="44"/>
      <c r="AR43" s="43">
        <v>0</v>
      </c>
      <c r="AS43" s="44"/>
      <c r="AT43" s="43">
        <v>0</v>
      </c>
      <c r="AU43" s="44"/>
      <c r="AV43" s="43">
        <v>0</v>
      </c>
      <c r="AW43" s="44"/>
      <c r="AX43" s="45">
        <v>0</v>
      </c>
      <c r="AY43" s="46"/>
      <c r="AZ43" s="45">
        <v>0</v>
      </c>
      <c r="BA43" s="46"/>
      <c r="BB43" s="45">
        <v>0</v>
      </c>
      <c r="BC43" s="46"/>
      <c r="BD43" s="45">
        <v>0</v>
      </c>
      <c r="BE43" s="46"/>
      <c r="BF43" s="45">
        <v>0</v>
      </c>
      <c r="BG43" s="46"/>
      <c r="BH43" s="45">
        <v>0</v>
      </c>
      <c r="BI43" s="46"/>
      <c r="BJ43" s="45">
        <v>0</v>
      </c>
      <c r="BK43" s="46"/>
      <c r="BL43" s="45">
        <v>0</v>
      </c>
      <c r="BM43" s="46"/>
      <c r="BN43" s="45">
        <v>0</v>
      </c>
      <c r="BO43" s="46"/>
      <c r="BP43" s="45">
        <v>0</v>
      </c>
      <c r="BQ43" s="46"/>
      <c r="BR43" s="45">
        <v>0</v>
      </c>
      <c r="BS43" s="46"/>
      <c r="BT43" s="45">
        <v>0</v>
      </c>
      <c r="BU43" s="46"/>
      <c r="BV43" s="59">
        <v>0</v>
      </c>
      <c r="BW43" s="46"/>
      <c r="BX43" s="59">
        <v>0</v>
      </c>
      <c r="BY43" s="46"/>
      <c r="BZ43" s="59">
        <v>0</v>
      </c>
      <c r="CA43" s="46"/>
      <c r="CB43" s="59">
        <v>0</v>
      </c>
      <c r="CC43" s="46"/>
      <c r="CD43" s="59">
        <v>0</v>
      </c>
      <c r="CE43" s="46"/>
      <c r="CF43" s="59">
        <v>0</v>
      </c>
      <c r="CG43" s="46"/>
      <c r="CH43" s="59">
        <v>0</v>
      </c>
      <c r="CI43" s="46"/>
      <c r="CJ43" s="59">
        <v>0</v>
      </c>
      <c r="CK43" s="46"/>
      <c r="CL43" s="59">
        <v>0</v>
      </c>
      <c r="CM43" s="46"/>
      <c r="CN43" s="59">
        <v>0</v>
      </c>
      <c r="CO43" s="46"/>
      <c r="CP43" s="59">
        <v>0</v>
      </c>
      <c r="CQ43" s="46"/>
      <c r="CR43" s="59">
        <v>0</v>
      </c>
      <c r="CS43" s="46"/>
      <c r="CT43" s="59">
        <v>0</v>
      </c>
      <c r="CU43" s="46"/>
      <c r="CV43" s="59">
        <v>0</v>
      </c>
      <c r="CW43" s="46"/>
      <c r="CX43" s="59">
        <v>0</v>
      </c>
      <c r="CY43" s="46"/>
    </row>
    <row r="44" spans="1:103" s="47" customFormat="1" ht="27.75" customHeight="1">
      <c r="A44" s="77" t="s">
        <v>90</v>
      </c>
      <c r="B44" s="78"/>
      <c r="C44" s="42" t="s">
        <v>45</v>
      </c>
      <c r="D44" s="43">
        <v>0</v>
      </c>
      <c r="E44" s="44"/>
      <c r="F44" s="43">
        <v>0</v>
      </c>
      <c r="G44" s="44"/>
      <c r="H44" s="43">
        <v>0</v>
      </c>
      <c r="I44" s="44"/>
      <c r="J44" s="43">
        <v>0</v>
      </c>
      <c r="K44" s="44"/>
      <c r="L44" s="43">
        <v>0</v>
      </c>
      <c r="M44" s="44"/>
      <c r="N44" s="43">
        <v>0</v>
      </c>
      <c r="O44" s="44"/>
      <c r="P44" s="43">
        <v>0</v>
      </c>
      <c r="Q44" s="44"/>
      <c r="R44" s="43">
        <v>0</v>
      </c>
      <c r="S44" s="44"/>
      <c r="T44" s="43">
        <v>0</v>
      </c>
      <c r="U44" s="44"/>
      <c r="V44" s="43">
        <v>0</v>
      </c>
      <c r="W44" s="44"/>
      <c r="X44" s="43">
        <v>0</v>
      </c>
      <c r="Y44" s="44"/>
      <c r="Z44" s="43">
        <v>0</v>
      </c>
      <c r="AA44" s="44"/>
      <c r="AB44" s="43">
        <v>0</v>
      </c>
      <c r="AC44" s="44"/>
      <c r="AD44" s="43">
        <v>0</v>
      </c>
      <c r="AE44" s="44"/>
      <c r="AF44" s="43">
        <v>0</v>
      </c>
      <c r="AG44" s="44"/>
      <c r="AH44" s="43">
        <v>0</v>
      </c>
      <c r="AI44" s="44"/>
      <c r="AJ44" s="43">
        <v>0</v>
      </c>
      <c r="AK44" s="44"/>
      <c r="AL44" s="43">
        <v>0</v>
      </c>
      <c r="AM44" s="44"/>
      <c r="AN44" s="43">
        <v>0</v>
      </c>
      <c r="AO44" s="44"/>
      <c r="AP44" s="43">
        <v>0</v>
      </c>
      <c r="AQ44" s="44"/>
      <c r="AR44" s="43">
        <v>0</v>
      </c>
      <c r="AS44" s="44"/>
      <c r="AT44" s="43">
        <v>0</v>
      </c>
      <c r="AU44" s="44"/>
      <c r="AV44" s="43">
        <v>0</v>
      </c>
      <c r="AW44" s="44"/>
      <c r="AX44" s="45">
        <v>0</v>
      </c>
      <c r="AY44" s="46"/>
      <c r="AZ44" s="45">
        <v>0</v>
      </c>
      <c r="BA44" s="46"/>
      <c r="BB44" s="45">
        <v>0</v>
      </c>
      <c r="BC44" s="46"/>
      <c r="BD44" s="45">
        <v>0</v>
      </c>
      <c r="BE44" s="46"/>
      <c r="BF44" s="45">
        <v>0</v>
      </c>
      <c r="BG44" s="46"/>
      <c r="BH44" s="45">
        <v>0</v>
      </c>
      <c r="BI44" s="46"/>
      <c r="BJ44" s="45">
        <v>0</v>
      </c>
      <c r="BK44" s="46"/>
      <c r="BL44" s="45">
        <v>0</v>
      </c>
      <c r="BM44" s="46"/>
      <c r="BN44" s="45">
        <v>0</v>
      </c>
      <c r="BO44" s="46"/>
      <c r="BP44" s="45">
        <v>0</v>
      </c>
      <c r="BQ44" s="46"/>
      <c r="BR44" s="45">
        <v>0</v>
      </c>
      <c r="BS44" s="46"/>
      <c r="BT44" s="45">
        <v>0</v>
      </c>
      <c r="BU44" s="46"/>
      <c r="BV44" s="59">
        <v>0</v>
      </c>
      <c r="BW44" s="46"/>
      <c r="BX44" s="59">
        <v>0</v>
      </c>
      <c r="BY44" s="46"/>
      <c r="BZ44" s="59">
        <v>0</v>
      </c>
      <c r="CA44" s="46"/>
      <c r="CB44" s="59">
        <v>0</v>
      </c>
      <c r="CC44" s="46"/>
      <c r="CD44" s="59">
        <v>0</v>
      </c>
      <c r="CE44" s="46"/>
      <c r="CF44" s="59">
        <v>0</v>
      </c>
      <c r="CG44" s="46"/>
      <c r="CH44" s="59">
        <v>0</v>
      </c>
      <c r="CI44" s="46"/>
      <c r="CJ44" s="59">
        <v>0</v>
      </c>
      <c r="CK44" s="46"/>
      <c r="CL44" s="59">
        <v>0</v>
      </c>
      <c r="CM44" s="46"/>
      <c r="CN44" s="59">
        <v>0</v>
      </c>
      <c r="CO44" s="46"/>
      <c r="CP44" s="59">
        <v>0</v>
      </c>
      <c r="CQ44" s="46"/>
      <c r="CR44" s="59">
        <v>0</v>
      </c>
      <c r="CS44" s="46"/>
      <c r="CT44" s="59">
        <v>0</v>
      </c>
      <c r="CU44" s="46"/>
      <c r="CV44" s="59">
        <v>0</v>
      </c>
      <c r="CW44" s="46"/>
      <c r="CX44" s="59">
        <v>0</v>
      </c>
      <c r="CY44" s="46"/>
    </row>
    <row r="45" spans="1:103" s="47" customFormat="1" ht="27.75" customHeight="1">
      <c r="A45" s="77" t="s">
        <v>91</v>
      </c>
      <c r="B45" s="78"/>
      <c r="C45" s="42" t="s">
        <v>46</v>
      </c>
      <c r="D45" s="43">
        <v>0</v>
      </c>
      <c r="E45" s="44"/>
      <c r="F45" s="43">
        <v>0</v>
      </c>
      <c r="G45" s="44"/>
      <c r="H45" s="43">
        <v>0</v>
      </c>
      <c r="I45" s="44"/>
      <c r="J45" s="43">
        <v>0</v>
      </c>
      <c r="K45" s="44"/>
      <c r="L45" s="43">
        <v>0</v>
      </c>
      <c r="M45" s="44"/>
      <c r="N45" s="43">
        <v>0</v>
      </c>
      <c r="O45" s="44"/>
      <c r="P45" s="43">
        <v>0</v>
      </c>
      <c r="Q45" s="44"/>
      <c r="R45" s="43">
        <v>0</v>
      </c>
      <c r="S45" s="44"/>
      <c r="T45" s="43">
        <v>0</v>
      </c>
      <c r="U45" s="44"/>
      <c r="V45" s="43">
        <v>0</v>
      </c>
      <c r="W45" s="44"/>
      <c r="X45" s="43">
        <v>0</v>
      </c>
      <c r="Y45" s="44"/>
      <c r="Z45" s="43">
        <v>0</v>
      </c>
      <c r="AA45" s="44"/>
      <c r="AB45" s="43">
        <v>0</v>
      </c>
      <c r="AC45" s="44"/>
      <c r="AD45" s="43">
        <v>0</v>
      </c>
      <c r="AE45" s="44"/>
      <c r="AF45" s="43">
        <v>0</v>
      </c>
      <c r="AG45" s="44"/>
      <c r="AH45" s="43">
        <v>0</v>
      </c>
      <c r="AI45" s="44"/>
      <c r="AJ45" s="43">
        <v>0</v>
      </c>
      <c r="AK45" s="44"/>
      <c r="AL45" s="43">
        <v>85.6</v>
      </c>
      <c r="AM45" s="44"/>
      <c r="AN45" s="43">
        <v>85.6</v>
      </c>
      <c r="AO45" s="44"/>
      <c r="AP45" s="43">
        <v>85.6</v>
      </c>
      <c r="AQ45" s="44"/>
      <c r="AR45" s="43">
        <v>85.6</v>
      </c>
      <c r="AS45" s="44"/>
      <c r="AT45" s="43">
        <v>85.6</v>
      </c>
      <c r="AU45" s="44"/>
      <c r="AV45" s="43">
        <v>0</v>
      </c>
      <c r="AW45" s="44"/>
      <c r="AX45" s="45">
        <v>0</v>
      </c>
      <c r="AY45" s="46"/>
      <c r="AZ45" s="45">
        <v>0</v>
      </c>
      <c r="BA45" s="46"/>
      <c r="BB45" s="45">
        <v>0</v>
      </c>
      <c r="BC45" s="46"/>
      <c r="BD45" s="45">
        <v>0</v>
      </c>
      <c r="BE45" s="46"/>
      <c r="BF45" s="45">
        <v>0</v>
      </c>
      <c r="BG45" s="46"/>
      <c r="BH45" s="45">
        <v>0</v>
      </c>
      <c r="BI45" s="46"/>
      <c r="BJ45" s="45">
        <v>0</v>
      </c>
      <c r="BK45" s="46"/>
      <c r="BL45" s="45">
        <v>0</v>
      </c>
      <c r="BM45" s="46"/>
      <c r="BN45" s="45">
        <v>0</v>
      </c>
      <c r="BO45" s="46"/>
      <c r="BP45" s="45">
        <v>0</v>
      </c>
      <c r="BQ45" s="46"/>
      <c r="BR45" s="45">
        <v>0</v>
      </c>
      <c r="BS45" s="46"/>
      <c r="BT45" s="45">
        <v>0</v>
      </c>
      <c r="BU45" s="46"/>
      <c r="BV45" s="59">
        <v>0</v>
      </c>
      <c r="BW45" s="46"/>
      <c r="BX45" s="59">
        <v>0</v>
      </c>
      <c r="BY45" s="46"/>
      <c r="BZ45" s="59">
        <v>0</v>
      </c>
      <c r="CA45" s="46"/>
      <c r="CB45" s="59">
        <v>0</v>
      </c>
      <c r="CC45" s="46"/>
      <c r="CD45" s="59">
        <f>+'[2]Arkusz4'!$I$13</f>
        <v>0.11</v>
      </c>
      <c r="CE45" s="46"/>
      <c r="CF45" s="59">
        <v>0.11</v>
      </c>
      <c r="CG45" s="46"/>
      <c r="CH45" s="59">
        <f>+'[4]07 2019 synt'!$I$13</f>
        <v>0.11</v>
      </c>
      <c r="CI45" s="46"/>
      <c r="CJ45" s="59">
        <f>+'[4]SYNTET'!$I$13</f>
        <v>0.11</v>
      </c>
      <c r="CK45" s="46"/>
      <c r="CL45" s="59">
        <f>+'[5]Arkusz1'!$I$13</f>
        <v>0.12</v>
      </c>
      <c r="CM45" s="46"/>
      <c r="CN45" s="59">
        <f>+'[6]Arkusz2'!$I$13</f>
        <v>18.64</v>
      </c>
      <c r="CO45" s="46"/>
      <c r="CP45" s="59">
        <f>+'[7]Arkusz1'!$I$13</f>
        <v>18.64</v>
      </c>
      <c r="CQ45" s="46"/>
      <c r="CR45" s="59">
        <f>+'[8]Arkusz2'!$I$13</f>
        <v>18.64</v>
      </c>
      <c r="CS45" s="46"/>
      <c r="CT45" s="59">
        <v>0</v>
      </c>
      <c r="CU45" s="46"/>
      <c r="CV45" s="59">
        <v>0</v>
      </c>
      <c r="CW45" s="46"/>
      <c r="CX45" s="59">
        <v>0</v>
      </c>
      <c r="CY45" s="46"/>
    </row>
    <row r="46" spans="1:103" s="47" customFormat="1" ht="27.75" customHeight="1">
      <c r="A46" s="79" t="s">
        <v>92</v>
      </c>
      <c r="B46" s="80"/>
      <c r="C46" s="42" t="s">
        <v>47</v>
      </c>
      <c r="D46" s="43">
        <f>SUM(D31+D32-D40)</f>
        <v>58334.55999998753</v>
      </c>
      <c r="E46" s="44"/>
      <c r="F46" s="43">
        <f>SUM(F31+F32-F40)</f>
        <v>88112.10000000008</v>
      </c>
      <c r="G46" s="44"/>
      <c r="H46" s="43">
        <f>SUM(H31+H32-H40)</f>
        <v>199977.80000000002</v>
      </c>
      <c r="I46" s="44"/>
      <c r="J46" s="43">
        <f>SUM(J31+J32-J40)</f>
        <v>285158.07</v>
      </c>
      <c r="K46" s="44"/>
      <c r="L46" s="43">
        <f>SUM(L31+L32-L40)</f>
        <v>780270.2799999997</v>
      </c>
      <c r="M46" s="44"/>
      <c r="N46" s="43">
        <f>SUM(N31+N32-N40)</f>
        <v>806459.2799999991</v>
      </c>
      <c r="O46" s="44"/>
      <c r="P46" s="43">
        <f>SUM(P31+P32-P40)</f>
        <v>868046.8599999998</v>
      </c>
      <c r="Q46" s="44"/>
      <c r="R46" s="43">
        <f>SUM(R31+R32-R40)</f>
        <v>894417.4300000003</v>
      </c>
      <c r="S46" s="44"/>
      <c r="T46" s="43">
        <f>SUM(T31+T32-T40)</f>
        <v>925965.56</v>
      </c>
      <c r="U46" s="44"/>
      <c r="V46" s="43">
        <f>SUM(V31+V32-V40)</f>
        <v>1108362.99</v>
      </c>
      <c r="W46" s="44"/>
      <c r="X46" s="43">
        <f>SUM(X31+X32-X40)</f>
        <v>1148978.4200000004</v>
      </c>
      <c r="Y46" s="44"/>
      <c r="Z46" s="43">
        <f>SUM(Z31+Z32-Z40)</f>
        <v>0</v>
      </c>
      <c r="AA46" s="44"/>
      <c r="AB46" s="43">
        <f>SUM(AB31+AB32-AB40)</f>
        <v>0</v>
      </c>
      <c r="AC46" s="44"/>
      <c r="AD46" s="43">
        <f>SUM(AD31+AD32-AD40)</f>
        <v>0</v>
      </c>
      <c r="AE46" s="44"/>
      <c r="AF46" s="43">
        <f>SUM(AF31+AF32-AF40)</f>
        <v>0</v>
      </c>
      <c r="AG46" s="44"/>
      <c r="AH46" s="43">
        <f>SUM(AH31+AH32-AH40)</f>
        <v>0</v>
      </c>
      <c r="AI46" s="44"/>
      <c r="AJ46" s="43">
        <f>SUM(AJ31+AJ32-AJ40)</f>
        <v>0</v>
      </c>
      <c r="AK46" s="44"/>
      <c r="AL46" s="43">
        <v>-288882.32000000024</v>
      </c>
      <c r="AM46" s="44"/>
      <c r="AN46" s="43">
        <f>SUM(AN31+AN32-AN40)</f>
        <v>-317138.5099999999</v>
      </c>
      <c r="AO46" s="44"/>
      <c r="AP46" s="43">
        <f>SUM(AP31+AP32-AP40)</f>
        <v>-283614.9499999999</v>
      </c>
      <c r="AQ46" s="44"/>
      <c r="AR46" s="43">
        <f>SUM(AR31+AR32-AR40)</f>
        <v>-241715.71000000014</v>
      </c>
      <c r="AS46" s="44"/>
      <c r="AT46" s="43">
        <f>SUM(AT31+AT32-AT40)</f>
        <v>-237007.50000000032</v>
      </c>
      <c r="AU46" s="44"/>
      <c r="AV46" s="43">
        <f>SUM(AV31+AV32-AV40)</f>
        <v>-262427.0699999999</v>
      </c>
      <c r="AW46" s="44"/>
      <c r="AX46" s="45">
        <f>SUM(AX31+AX32-AX40)</f>
        <v>11215.940000000002</v>
      </c>
      <c r="AY46" s="46"/>
      <c r="AZ46" s="45">
        <f>SUM(AZ31+AZ32-AZ40)</f>
        <v>-31605.480000000043</v>
      </c>
      <c r="BA46" s="46"/>
      <c r="BB46" s="45">
        <f>SUM(BB31+BB32-BB40)</f>
        <v>-127533.06000000011</v>
      </c>
      <c r="BC46" s="46"/>
      <c r="BD46" s="45">
        <f>SUM(BD31+BD32-BD40)</f>
        <v>-137886.11000000002</v>
      </c>
      <c r="BE46" s="46"/>
      <c r="BF46" s="45">
        <f>SUM(BF31+BF32-BF40)</f>
        <v>-96623.02000000016</v>
      </c>
      <c r="BG46" s="46"/>
      <c r="BH46" s="45">
        <f>SUM(BH31+BH32-BH40)</f>
        <v>-87898.34000000017</v>
      </c>
      <c r="BI46" s="46"/>
      <c r="BJ46" s="45">
        <f>SUM(BJ31+BJ32-BJ40)</f>
        <v>-150868.3699999999</v>
      </c>
      <c r="BK46" s="46"/>
      <c r="BL46" s="45">
        <f>SUM(BL31+BL32-BL40)</f>
        <v>-195466.8199999998</v>
      </c>
      <c r="BM46" s="46"/>
      <c r="BN46" s="45">
        <f>SUM(BN31+BN32-BN40)</f>
        <v>-85565.14999999976</v>
      </c>
      <c r="BO46" s="46"/>
      <c r="BP46" s="45">
        <f>SUM(BP31+BP32-BP40)</f>
        <v>15020.019999999902</v>
      </c>
      <c r="BQ46" s="46"/>
      <c r="BR46" s="45">
        <f>SUM(BR31+BR32-BR40)</f>
        <v>119895.60999999987</v>
      </c>
      <c r="BS46" s="46"/>
      <c r="BT46" s="45">
        <f>SUM(BT31+BT32-BT40)</f>
        <v>-12258.899999999836</v>
      </c>
      <c r="BU46" s="46"/>
      <c r="BV46" s="59">
        <f>SUM(BV31+BV32-BV40)</f>
        <v>-31448.490000000013</v>
      </c>
      <c r="BW46" s="46"/>
      <c r="BX46" s="59">
        <f>SUM(BX31+BX32-BX40)</f>
        <v>-26495.559999999823</v>
      </c>
      <c r="BY46" s="46"/>
      <c r="BZ46" s="59">
        <f>SUM(BZ31+BZ32-BZ40)</f>
        <v>-47785.04999999996</v>
      </c>
      <c r="CA46" s="46"/>
      <c r="CB46" s="59">
        <f>SUM(CB31+CB32-CB40)</f>
        <v>-99578.24999999974</v>
      </c>
      <c r="CC46" s="46"/>
      <c r="CD46" s="59">
        <f>SUM(CD31+CD32-CD40)</f>
        <v>-79686.9</v>
      </c>
      <c r="CE46" s="46"/>
      <c r="CF46" s="59">
        <f>SUM(CF31+CF32-CF40)</f>
        <v>-108724.47000000006</v>
      </c>
      <c r="CG46" s="46"/>
      <c r="CH46" s="59">
        <f>SUM(CH31+CH32-CH40)</f>
        <v>-110152.48999999958</v>
      </c>
      <c r="CI46" s="46"/>
      <c r="CJ46" s="59">
        <f>SUM(CJ31+CJ32-CJ40)</f>
        <v>-187941.42999999988</v>
      </c>
      <c r="CK46" s="46"/>
      <c r="CL46" s="59">
        <f>SUM(CL31+CL32-CL40)</f>
        <v>-91687.81000000029</v>
      </c>
      <c r="CM46" s="46"/>
      <c r="CN46" s="59">
        <f>SUM(CN31+CN32-CN40)</f>
        <v>-114578.26000000037</v>
      </c>
      <c r="CO46" s="46"/>
      <c r="CP46" s="59">
        <f>SUM(CP31+CP32-CP40)</f>
        <v>-90091.68999999942</v>
      </c>
      <c r="CQ46" s="46"/>
      <c r="CR46" s="59">
        <f>SUM(CR31+CR32-CR40)</f>
        <v>-103618.33999999933</v>
      </c>
      <c r="CS46" s="46"/>
      <c r="CT46" s="59">
        <f>SUM(CT31+CT32-CT40)</f>
        <v>-23954.45000000003</v>
      </c>
      <c r="CU46" s="46"/>
      <c r="CV46" s="59">
        <f>SUM(CV31+CV32-CV40)</f>
        <v>-26105.679999999935</v>
      </c>
      <c r="CW46" s="46"/>
      <c r="CX46" s="59">
        <f>SUM(CX31+CX32-CX40)</f>
        <v>13627.430000000106</v>
      </c>
      <c r="CY46" s="46"/>
    </row>
    <row r="47" spans="1:103" s="47" customFormat="1" ht="27.75" customHeight="1">
      <c r="A47" s="79" t="s">
        <v>93</v>
      </c>
      <c r="B47" s="80"/>
      <c r="C47" s="42" t="s">
        <v>48</v>
      </c>
      <c r="D47" s="43">
        <f>SUM(D48:D49)</f>
        <v>0</v>
      </c>
      <c r="E47" s="44"/>
      <c r="F47" s="43">
        <f>SUM(F48:F49)</f>
        <v>0</v>
      </c>
      <c r="G47" s="44"/>
      <c r="H47" s="43">
        <f>SUM(H48:H49)</f>
        <v>0</v>
      </c>
      <c r="I47" s="44"/>
      <c r="J47" s="43">
        <f>SUM(J48:J49)</f>
        <v>0</v>
      </c>
      <c r="K47" s="44"/>
      <c r="L47" s="43">
        <f>SUM(L48:L49)</f>
        <v>0</v>
      </c>
      <c r="M47" s="44"/>
      <c r="N47" s="43">
        <f>SUM(N48:N49)</f>
        <v>0</v>
      </c>
      <c r="O47" s="44"/>
      <c r="P47" s="43">
        <f>SUM(P48:P49)</f>
        <v>0</v>
      </c>
      <c r="Q47" s="44"/>
      <c r="R47" s="43">
        <f>SUM(R48:R49)</f>
        <v>0</v>
      </c>
      <c r="S47" s="44"/>
      <c r="T47" s="43">
        <f>SUM(T48:T49)</f>
        <v>0</v>
      </c>
      <c r="U47" s="44"/>
      <c r="V47" s="43">
        <f>SUM(V48:V49)</f>
        <v>0</v>
      </c>
      <c r="W47" s="44"/>
      <c r="X47" s="43">
        <f>SUM(X48:X49)</f>
        <v>0</v>
      </c>
      <c r="Y47" s="44"/>
      <c r="Z47" s="43">
        <f>SUM(Z48:Z49)</f>
        <v>0</v>
      </c>
      <c r="AA47" s="44"/>
      <c r="AB47" s="43">
        <f>SUM(AB48:AB49)</f>
        <v>0</v>
      </c>
      <c r="AC47" s="44"/>
      <c r="AD47" s="43">
        <f>SUM(AD48:AD49)</f>
        <v>0</v>
      </c>
      <c r="AE47" s="44"/>
      <c r="AF47" s="43">
        <f>SUM(AF48:AF49)</f>
        <v>0</v>
      </c>
      <c r="AG47" s="44"/>
      <c r="AH47" s="43">
        <f>SUM(AH48:AH49)</f>
        <v>0</v>
      </c>
      <c r="AI47" s="44"/>
      <c r="AJ47" s="43">
        <f>SUM(AJ48:AJ49)</f>
        <v>0</v>
      </c>
      <c r="AK47" s="44"/>
      <c r="AL47" s="43">
        <v>0</v>
      </c>
      <c r="AM47" s="44"/>
      <c r="AN47" s="43">
        <f>SUM(AN48:AN49)</f>
        <v>0</v>
      </c>
      <c r="AO47" s="44"/>
      <c r="AP47" s="43">
        <f>SUM(AP48:AP49)</f>
        <v>0</v>
      </c>
      <c r="AQ47" s="44"/>
      <c r="AR47" s="43">
        <f>SUM(AR48:AR49)</f>
        <v>0</v>
      </c>
      <c r="AS47" s="44"/>
      <c r="AT47" s="43">
        <f>SUM(AT48:AT49)</f>
        <v>0</v>
      </c>
      <c r="AU47" s="44"/>
      <c r="AV47" s="43">
        <f>SUM(AV48:AV49)</f>
        <v>0</v>
      </c>
      <c r="AW47" s="44"/>
      <c r="AX47" s="45">
        <f>SUM(AX48:AX49)</f>
        <v>0</v>
      </c>
      <c r="AY47" s="46"/>
      <c r="AZ47" s="45">
        <f>SUM(AZ48:AZ49)</f>
        <v>0</v>
      </c>
      <c r="BA47" s="46"/>
      <c r="BB47" s="45">
        <f>SUM(BB48:BB49)</f>
        <v>0</v>
      </c>
      <c r="BC47" s="46"/>
      <c r="BD47" s="45">
        <f>SUM(BD48:BD49)</f>
        <v>0</v>
      </c>
      <c r="BE47" s="46"/>
      <c r="BF47" s="45">
        <f>SUM(BF48:BF49)</f>
        <v>0</v>
      </c>
      <c r="BG47" s="46"/>
      <c r="BH47" s="45">
        <f>SUM(BH48:BH49)</f>
        <v>0</v>
      </c>
      <c r="BI47" s="46"/>
      <c r="BJ47" s="45">
        <f>SUM(BJ48:BJ49)</f>
        <v>0</v>
      </c>
      <c r="BK47" s="46"/>
      <c r="BL47" s="45">
        <f>SUM(BL48:BL49)</f>
        <v>0</v>
      </c>
      <c r="BM47" s="46"/>
      <c r="BN47" s="45">
        <f>SUM(BN48:BN49)</f>
        <v>0</v>
      </c>
      <c r="BO47" s="46"/>
      <c r="BP47" s="45">
        <f>SUM(BP48:BP49)</f>
        <v>0</v>
      </c>
      <c r="BQ47" s="46"/>
      <c r="BR47" s="45">
        <f>SUM(BR48:BR49)</f>
        <v>0</v>
      </c>
      <c r="BS47" s="46"/>
      <c r="BT47" s="45">
        <f>SUM(BT48:BT49)</f>
        <v>0</v>
      </c>
      <c r="BU47" s="46"/>
      <c r="BV47" s="59">
        <f>SUM(BV48:BV49)</f>
        <v>0</v>
      </c>
      <c r="BW47" s="46"/>
      <c r="BX47" s="59">
        <f>SUM(BX48:BX49)</f>
        <v>0</v>
      </c>
      <c r="BY47" s="46"/>
      <c r="BZ47" s="59">
        <f>SUM(BZ48:BZ49)</f>
        <v>0</v>
      </c>
      <c r="CA47" s="46"/>
      <c r="CB47" s="59">
        <f>SUM(CB48:CB49)</f>
        <v>0</v>
      </c>
      <c r="CC47" s="46"/>
      <c r="CD47" s="59">
        <f>SUM(CD48:CD49)</f>
        <v>0</v>
      </c>
      <c r="CE47" s="46"/>
      <c r="CF47" s="59">
        <f>SUM(CF48:CF49)</f>
        <v>0</v>
      </c>
      <c r="CG47" s="46"/>
      <c r="CH47" s="59">
        <f>SUM(CH48:CH49)</f>
        <v>0</v>
      </c>
      <c r="CI47" s="46"/>
      <c r="CJ47" s="59">
        <f>SUM(CJ48:CJ49)</f>
        <v>0</v>
      </c>
      <c r="CK47" s="46"/>
      <c r="CL47" s="59">
        <f>SUM(CL48:CL49)</f>
        <v>0</v>
      </c>
      <c r="CM47" s="46"/>
      <c r="CN47" s="59">
        <f>SUM(CN48:CN49)</f>
        <v>0</v>
      </c>
      <c r="CO47" s="46"/>
      <c r="CP47" s="59">
        <f>SUM(CP48:CP49)</f>
        <v>0</v>
      </c>
      <c r="CQ47" s="46"/>
      <c r="CR47" s="59">
        <f>SUM(CR48:CR49)</f>
        <v>0</v>
      </c>
      <c r="CS47" s="46"/>
      <c r="CT47" s="59">
        <f>SUM(CT48:CT49)</f>
        <v>0</v>
      </c>
      <c r="CU47" s="46"/>
      <c r="CV47" s="59">
        <f>SUM(CV48:CV49)</f>
        <v>0</v>
      </c>
      <c r="CW47" s="46"/>
      <c r="CX47" s="59">
        <f>SUM(CX48:CX49)</f>
        <v>0</v>
      </c>
      <c r="CY47" s="46"/>
    </row>
    <row r="48" spans="1:103" s="47" customFormat="1" ht="27.75" customHeight="1">
      <c r="A48" s="77" t="s">
        <v>94</v>
      </c>
      <c r="B48" s="78"/>
      <c r="C48" s="42" t="s">
        <v>49</v>
      </c>
      <c r="D48" s="43">
        <v>0</v>
      </c>
      <c r="E48" s="44"/>
      <c r="F48" s="43">
        <v>0</v>
      </c>
      <c r="G48" s="44"/>
      <c r="H48" s="43">
        <v>0</v>
      </c>
      <c r="I48" s="44"/>
      <c r="J48" s="43">
        <v>0</v>
      </c>
      <c r="K48" s="44"/>
      <c r="L48" s="43">
        <v>0</v>
      </c>
      <c r="M48" s="44"/>
      <c r="N48" s="43">
        <v>0</v>
      </c>
      <c r="O48" s="44"/>
      <c r="P48" s="43">
        <v>0</v>
      </c>
      <c r="Q48" s="44"/>
      <c r="R48" s="43">
        <v>0</v>
      </c>
      <c r="S48" s="44"/>
      <c r="T48" s="43">
        <v>0</v>
      </c>
      <c r="U48" s="44"/>
      <c r="V48" s="43">
        <v>0</v>
      </c>
      <c r="W48" s="44"/>
      <c r="X48" s="43">
        <v>0</v>
      </c>
      <c r="Y48" s="44"/>
      <c r="Z48" s="43">
        <v>0</v>
      </c>
      <c r="AA48" s="44"/>
      <c r="AB48" s="43">
        <v>0</v>
      </c>
      <c r="AC48" s="44"/>
      <c r="AD48" s="43">
        <v>0</v>
      </c>
      <c r="AE48" s="44"/>
      <c r="AF48" s="43">
        <v>0</v>
      </c>
      <c r="AG48" s="44"/>
      <c r="AH48" s="43">
        <v>0</v>
      </c>
      <c r="AI48" s="44"/>
      <c r="AJ48" s="43">
        <v>0</v>
      </c>
      <c r="AK48" s="44"/>
      <c r="AL48" s="43">
        <v>0</v>
      </c>
      <c r="AM48" s="44"/>
      <c r="AN48" s="43">
        <v>0</v>
      </c>
      <c r="AO48" s="44"/>
      <c r="AP48" s="43">
        <v>0</v>
      </c>
      <c r="AQ48" s="44"/>
      <c r="AR48" s="43">
        <v>0</v>
      </c>
      <c r="AS48" s="44"/>
      <c r="AT48" s="43">
        <v>0</v>
      </c>
      <c r="AU48" s="44"/>
      <c r="AV48" s="43">
        <v>0</v>
      </c>
      <c r="AW48" s="44"/>
      <c r="AX48" s="45">
        <v>0</v>
      </c>
      <c r="AY48" s="46"/>
      <c r="AZ48" s="45">
        <v>0</v>
      </c>
      <c r="BA48" s="46"/>
      <c r="BB48" s="45">
        <v>0</v>
      </c>
      <c r="BC48" s="46"/>
      <c r="BD48" s="45">
        <v>0</v>
      </c>
      <c r="BE48" s="46"/>
      <c r="BF48" s="45">
        <v>0</v>
      </c>
      <c r="BG48" s="46"/>
      <c r="BH48" s="45">
        <v>0</v>
      </c>
      <c r="BI48" s="46"/>
      <c r="BJ48" s="45">
        <v>0</v>
      </c>
      <c r="BK48" s="46"/>
      <c r="BL48" s="45">
        <v>0</v>
      </c>
      <c r="BM48" s="46"/>
      <c r="BN48" s="45">
        <v>0</v>
      </c>
      <c r="BO48" s="46"/>
      <c r="BP48" s="45">
        <v>0</v>
      </c>
      <c r="BQ48" s="46"/>
      <c r="BR48" s="45">
        <v>0</v>
      </c>
      <c r="BS48" s="46"/>
      <c r="BT48" s="45">
        <v>0</v>
      </c>
      <c r="BU48" s="46"/>
      <c r="BV48" s="59">
        <v>0</v>
      </c>
      <c r="BW48" s="46"/>
      <c r="BX48" s="59">
        <v>0</v>
      </c>
      <c r="BY48" s="46"/>
      <c r="BZ48" s="59">
        <v>0</v>
      </c>
      <c r="CA48" s="46"/>
      <c r="CB48" s="59">
        <v>0</v>
      </c>
      <c r="CC48" s="46"/>
      <c r="CD48" s="59">
        <v>0</v>
      </c>
      <c r="CE48" s="46"/>
      <c r="CF48" s="59">
        <v>0</v>
      </c>
      <c r="CG48" s="46"/>
      <c r="CH48" s="59">
        <v>0</v>
      </c>
      <c r="CI48" s="46"/>
      <c r="CJ48" s="59">
        <v>0</v>
      </c>
      <c r="CK48" s="46"/>
      <c r="CL48" s="59">
        <v>0</v>
      </c>
      <c r="CM48" s="46"/>
      <c r="CN48" s="59">
        <v>0</v>
      </c>
      <c r="CO48" s="46"/>
      <c r="CP48" s="59">
        <v>0</v>
      </c>
      <c r="CQ48" s="46"/>
      <c r="CR48" s="59">
        <v>0</v>
      </c>
      <c r="CS48" s="46"/>
      <c r="CT48" s="59">
        <v>0</v>
      </c>
      <c r="CU48" s="46"/>
      <c r="CV48" s="59">
        <v>0</v>
      </c>
      <c r="CW48" s="46"/>
      <c r="CX48" s="59">
        <v>0</v>
      </c>
      <c r="CY48" s="46"/>
    </row>
    <row r="49" spans="1:103" s="47" customFormat="1" ht="27.75" customHeight="1">
      <c r="A49" s="77" t="s">
        <v>95</v>
      </c>
      <c r="B49" s="78"/>
      <c r="C49" s="42" t="s">
        <v>50</v>
      </c>
      <c r="D49" s="43">
        <v>0</v>
      </c>
      <c r="E49" s="44"/>
      <c r="F49" s="43">
        <v>0</v>
      </c>
      <c r="G49" s="44"/>
      <c r="H49" s="43">
        <v>0</v>
      </c>
      <c r="I49" s="44"/>
      <c r="J49" s="43">
        <v>0</v>
      </c>
      <c r="K49" s="44"/>
      <c r="L49" s="43">
        <v>0</v>
      </c>
      <c r="M49" s="44"/>
      <c r="N49" s="43">
        <v>0</v>
      </c>
      <c r="O49" s="44"/>
      <c r="P49" s="43">
        <v>0</v>
      </c>
      <c r="Q49" s="44"/>
      <c r="R49" s="43">
        <v>0</v>
      </c>
      <c r="S49" s="44"/>
      <c r="T49" s="43">
        <v>0</v>
      </c>
      <c r="U49" s="44"/>
      <c r="V49" s="43">
        <v>0</v>
      </c>
      <c r="W49" s="44"/>
      <c r="X49" s="43">
        <v>0</v>
      </c>
      <c r="Y49" s="44"/>
      <c r="Z49" s="43">
        <v>0</v>
      </c>
      <c r="AA49" s="44"/>
      <c r="AB49" s="43">
        <v>0</v>
      </c>
      <c r="AC49" s="44"/>
      <c r="AD49" s="43">
        <v>0</v>
      </c>
      <c r="AE49" s="44"/>
      <c r="AF49" s="43">
        <v>0</v>
      </c>
      <c r="AG49" s="44"/>
      <c r="AH49" s="43">
        <v>0</v>
      </c>
      <c r="AI49" s="44"/>
      <c r="AJ49" s="43">
        <v>0</v>
      </c>
      <c r="AK49" s="44"/>
      <c r="AL49" s="43">
        <v>0</v>
      </c>
      <c r="AM49" s="44"/>
      <c r="AN49" s="43">
        <v>0</v>
      </c>
      <c r="AO49" s="44"/>
      <c r="AP49" s="43">
        <v>0</v>
      </c>
      <c r="AQ49" s="44"/>
      <c r="AR49" s="43">
        <v>0</v>
      </c>
      <c r="AS49" s="44"/>
      <c r="AT49" s="43">
        <v>0</v>
      </c>
      <c r="AU49" s="44"/>
      <c r="AV49" s="43">
        <v>0</v>
      </c>
      <c r="AW49" s="44"/>
      <c r="AX49" s="45">
        <v>0</v>
      </c>
      <c r="AY49" s="46"/>
      <c r="AZ49" s="45">
        <v>0</v>
      </c>
      <c r="BA49" s="46"/>
      <c r="BB49" s="45">
        <v>0</v>
      </c>
      <c r="BC49" s="46"/>
      <c r="BD49" s="45">
        <v>0</v>
      </c>
      <c r="BE49" s="46"/>
      <c r="BF49" s="45">
        <v>0</v>
      </c>
      <c r="BG49" s="46"/>
      <c r="BH49" s="45">
        <v>0</v>
      </c>
      <c r="BI49" s="46"/>
      <c r="BJ49" s="45">
        <v>0</v>
      </c>
      <c r="BK49" s="46"/>
      <c r="BL49" s="45">
        <v>0</v>
      </c>
      <c r="BM49" s="46"/>
      <c r="BN49" s="45">
        <v>0</v>
      </c>
      <c r="BO49" s="46"/>
      <c r="BP49" s="45">
        <v>0</v>
      </c>
      <c r="BQ49" s="46"/>
      <c r="BR49" s="45">
        <v>0</v>
      </c>
      <c r="BS49" s="46"/>
      <c r="BT49" s="45">
        <v>0</v>
      </c>
      <c r="BU49" s="46"/>
      <c r="BV49" s="59">
        <v>0</v>
      </c>
      <c r="BW49" s="46"/>
      <c r="BX49" s="59">
        <v>0</v>
      </c>
      <c r="BY49" s="46"/>
      <c r="BZ49" s="59">
        <v>0</v>
      </c>
      <c r="CA49" s="46"/>
      <c r="CB49" s="59">
        <v>0</v>
      </c>
      <c r="CC49" s="46"/>
      <c r="CD49" s="59">
        <v>0</v>
      </c>
      <c r="CE49" s="46"/>
      <c r="CF49" s="59">
        <v>0</v>
      </c>
      <c r="CG49" s="46"/>
      <c r="CH49" s="59">
        <v>0</v>
      </c>
      <c r="CI49" s="46"/>
      <c r="CJ49" s="59">
        <v>0</v>
      </c>
      <c r="CK49" s="46"/>
      <c r="CL49" s="59">
        <v>0</v>
      </c>
      <c r="CM49" s="46"/>
      <c r="CN49" s="59">
        <v>0</v>
      </c>
      <c r="CO49" s="46"/>
      <c r="CP49" s="59">
        <v>0</v>
      </c>
      <c r="CQ49" s="46"/>
      <c r="CR49" s="59">
        <v>0</v>
      </c>
      <c r="CS49" s="46"/>
      <c r="CT49" s="59">
        <v>0</v>
      </c>
      <c r="CU49" s="46"/>
      <c r="CV49" s="59">
        <v>0</v>
      </c>
      <c r="CW49" s="46"/>
      <c r="CX49" s="59">
        <v>0</v>
      </c>
      <c r="CY49" s="46"/>
    </row>
    <row r="50" spans="1:103" s="47" customFormat="1" ht="27.75" customHeight="1">
      <c r="A50" s="79" t="s">
        <v>96</v>
      </c>
      <c r="B50" s="80"/>
      <c r="C50" s="42" t="s">
        <v>51</v>
      </c>
      <c r="D50" s="43">
        <f>SUM(D46)</f>
        <v>58334.55999998753</v>
      </c>
      <c r="E50" s="44"/>
      <c r="F50" s="43">
        <f>SUM(F46)</f>
        <v>88112.10000000008</v>
      </c>
      <c r="G50" s="44"/>
      <c r="H50" s="43">
        <f>SUM(H46)</f>
        <v>199977.80000000002</v>
      </c>
      <c r="I50" s="44"/>
      <c r="J50" s="43">
        <f>SUM(J46)</f>
        <v>285158.07</v>
      </c>
      <c r="K50" s="44"/>
      <c r="L50" s="43">
        <f>SUM(L46)</f>
        <v>780270.2799999997</v>
      </c>
      <c r="M50" s="44"/>
      <c r="N50" s="43">
        <f>SUM(N46)</f>
        <v>806459.2799999991</v>
      </c>
      <c r="O50" s="44"/>
      <c r="P50" s="43">
        <f>SUM(P46)</f>
        <v>868046.8599999998</v>
      </c>
      <c r="Q50" s="44"/>
      <c r="R50" s="43">
        <f>SUM(R46)</f>
        <v>894417.4300000003</v>
      </c>
      <c r="S50" s="44"/>
      <c r="T50" s="43">
        <f>SUM(T46)</f>
        <v>925965.56</v>
      </c>
      <c r="U50" s="44"/>
      <c r="V50" s="43">
        <f>SUM(V46)</f>
        <v>1108362.99</v>
      </c>
      <c r="W50" s="44"/>
      <c r="X50" s="43">
        <f>SUM(X46)</f>
        <v>1148978.4200000004</v>
      </c>
      <c r="Y50" s="44"/>
      <c r="Z50" s="43">
        <f>SUM(Z46)</f>
        <v>0</v>
      </c>
      <c r="AA50" s="44"/>
      <c r="AB50" s="43">
        <f>SUM(AB46)</f>
        <v>0</v>
      </c>
      <c r="AC50" s="44"/>
      <c r="AD50" s="43">
        <f>SUM(AD46)</f>
        <v>0</v>
      </c>
      <c r="AE50" s="44"/>
      <c r="AF50" s="43">
        <f>SUM(AF46)</f>
        <v>0</v>
      </c>
      <c r="AG50" s="44"/>
      <c r="AH50" s="43">
        <f>SUM(AH46)</f>
        <v>0</v>
      </c>
      <c r="AI50" s="44"/>
      <c r="AJ50" s="43">
        <f>SUM(AJ46)</f>
        <v>0</v>
      </c>
      <c r="AK50" s="44"/>
      <c r="AL50" s="43">
        <v>-288882.32000000024</v>
      </c>
      <c r="AM50" s="44"/>
      <c r="AN50" s="43">
        <f>SUM(AN46)</f>
        <v>-317138.5099999999</v>
      </c>
      <c r="AO50" s="44"/>
      <c r="AP50" s="43">
        <f>SUM(AP46)</f>
        <v>-283614.9499999999</v>
      </c>
      <c r="AQ50" s="44"/>
      <c r="AR50" s="43">
        <f>SUM(AR46)</f>
        <v>-241715.71000000014</v>
      </c>
      <c r="AS50" s="44"/>
      <c r="AT50" s="43">
        <f>SUM(AT46)</f>
        <v>-237007.50000000032</v>
      </c>
      <c r="AU50" s="44"/>
      <c r="AV50" s="43">
        <f>SUM(AV46)</f>
        <v>-262427.0699999999</v>
      </c>
      <c r="AW50" s="44"/>
      <c r="AX50" s="45">
        <f>SUM(AX46)</f>
        <v>11215.940000000002</v>
      </c>
      <c r="AY50" s="46"/>
      <c r="AZ50" s="45">
        <f>SUM(AZ46)</f>
        <v>-31605.480000000043</v>
      </c>
      <c r="BA50" s="46"/>
      <c r="BB50" s="45">
        <f>SUM(BB46)</f>
        <v>-127533.06000000011</v>
      </c>
      <c r="BC50" s="46"/>
      <c r="BD50" s="45">
        <f>SUM(BD46)</f>
        <v>-137886.11000000002</v>
      </c>
      <c r="BE50" s="46"/>
      <c r="BF50" s="45">
        <f>SUM(BF46)</f>
        <v>-96623.02000000016</v>
      </c>
      <c r="BG50" s="46"/>
      <c r="BH50" s="45">
        <f>SUM(BH46)</f>
        <v>-87898.34000000017</v>
      </c>
      <c r="BI50" s="46"/>
      <c r="BJ50" s="45">
        <f>SUM(BJ46)</f>
        <v>-150868.3699999999</v>
      </c>
      <c r="BK50" s="46"/>
      <c r="BL50" s="45">
        <f>SUM(BL46)</f>
        <v>-195466.8199999998</v>
      </c>
      <c r="BM50" s="46"/>
      <c r="BN50" s="45">
        <f>SUM(BN46)</f>
        <v>-85565.14999999976</v>
      </c>
      <c r="BO50" s="46"/>
      <c r="BP50" s="45">
        <f>SUM(BP46)</f>
        <v>15020.019999999902</v>
      </c>
      <c r="BQ50" s="46"/>
      <c r="BR50" s="45">
        <f>SUM(BR46)</f>
        <v>119895.60999999987</v>
      </c>
      <c r="BS50" s="46"/>
      <c r="BT50" s="45">
        <f>SUM(BT46)</f>
        <v>-12258.899999999836</v>
      </c>
      <c r="BU50" s="46"/>
      <c r="BV50" s="59">
        <f>SUM(BV46)</f>
        <v>-31448.490000000013</v>
      </c>
      <c r="BW50" s="46"/>
      <c r="BX50" s="59">
        <f>SUM(BX46)</f>
        <v>-26495.559999999823</v>
      </c>
      <c r="BY50" s="46"/>
      <c r="BZ50" s="59">
        <f>SUM(BZ46)</f>
        <v>-47785.04999999996</v>
      </c>
      <c r="CA50" s="46"/>
      <c r="CB50" s="59">
        <f>SUM(CB46)</f>
        <v>-99578.24999999974</v>
      </c>
      <c r="CC50" s="46"/>
      <c r="CD50" s="59">
        <f>SUM(CD46)</f>
        <v>-79686.9</v>
      </c>
      <c r="CE50" s="46"/>
      <c r="CF50" s="59">
        <f>SUM(CF46)</f>
        <v>-108724.47000000006</v>
      </c>
      <c r="CG50" s="46"/>
      <c r="CH50" s="59">
        <f>SUM(CH46)</f>
        <v>-110152.48999999958</v>
      </c>
      <c r="CI50" s="46"/>
      <c r="CJ50" s="59">
        <f>SUM(CJ46)</f>
        <v>-187941.42999999988</v>
      </c>
      <c r="CK50" s="46"/>
      <c r="CL50" s="59">
        <f>SUM(CL46)</f>
        <v>-91687.81000000029</v>
      </c>
      <c r="CM50" s="46"/>
      <c r="CN50" s="59">
        <f>SUM(CN46)</f>
        <v>-114578.26000000037</v>
      </c>
      <c r="CO50" s="46"/>
      <c r="CP50" s="59">
        <f>SUM(CP46)</f>
        <v>-90091.68999999942</v>
      </c>
      <c r="CQ50" s="46"/>
      <c r="CR50" s="59">
        <f>SUM(CR46)</f>
        <v>-103618.33999999933</v>
      </c>
      <c r="CS50" s="46"/>
      <c r="CT50" s="59">
        <f>SUM(CT46)</f>
        <v>-23954.45000000003</v>
      </c>
      <c r="CU50" s="46"/>
      <c r="CV50" s="59">
        <f>SUM(CV46)</f>
        <v>-26105.679999999935</v>
      </c>
      <c r="CW50" s="46"/>
      <c r="CX50" s="59">
        <f>SUM(CX46)</f>
        <v>13627.430000000106</v>
      </c>
      <c r="CY50" s="46"/>
    </row>
    <row r="51" spans="1:103" s="47" customFormat="1" ht="27.75" customHeight="1">
      <c r="A51" s="79" t="s">
        <v>97</v>
      </c>
      <c r="B51" s="80"/>
      <c r="C51" s="42" t="s">
        <v>52</v>
      </c>
      <c r="D51" s="43">
        <v>5951</v>
      </c>
      <c r="E51" s="44"/>
      <c r="F51" s="43">
        <v>5951</v>
      </c>
      <c r="G51" s="44"/>
      <c r="H51" s="43">
        <v>21491</v>
      </c>
      <c r="I51" s="44"/>
      <c r="J51" s="43">
        <v>55540</v>
      </c>
      <c r="K51" s="44"/>
      <c r="L51" s="43">
        <f>+J51+31039</f>
        <v>86579</v>
      </c>
      <c r="M51" s="44"/>
      <c r="N51" s="43">
        <f>SUM(L51)</f>
        <v>86579</v>
      </c>
      <c r="O51" s="44"/>
      <c r="P51" s="43">
        <v>95913</v>
      </c>
      <c r="Q51" s="44"/>
      <c r="R51" s="43">
        <v>105863.20990999998</v>
      </c>
      <c r="S51" s="44"/>
      <c r="T51" s="43">
        <v>123129</v>
      </c>
      <c r="U51" s="44"/>
      <c r="V51" s="43">
        <v>146396.05981999997</v>
      </c>
      <c r="W51" s="44"/>
      <c r="X51" s="43">
        <v>111130.05151999998</v>
      </c>
      <c r="Y51" s="44"/>
      <c r="Z51" s="43">
        <v>0</v>
      </c>
      <c r="AA51" s="44"/>
      <c r="AB51" s="43">
        <v>0</v>
      </c>
      <c r="AC51" s="44"/>
      <c r="AD51" s="43">
        <v>0</v>
      </c>
      <c r="AE51" s="44"/>
      <c r="AF51" s="43">
        <v>0</v>
      </c>
      <c r="AG51" s="44"/>
      <c r="AH51" s="43"/>
      <c r="AI51" s="44"/>
      <c r="AJ51" s="43"/>
      <c r="AK51" s="44"/>
      <c r="AL51" s="43"/>
      <c r="AM51" s="44"/>
      <c r="AN51" s="43">
        <v>0</v>
      </c>
      <c r="AO51" s="44"/>
      <c r="AP51" s="43">
        <v>0</v>
      </c>
      <c r="AQ51" s="44"/>
      <c r="AR51" s="43">
        <v>0</v>
      </c>
      <c r="AS51" s="44"/>
      <c r="AT51" s="43">
        <v>0</v>
      </c>
      <c r="AU51" s="44"/>
      <c r="AV51" s="43">
        <v>0</v>
      </c>
      <c r="AW51" s="44"/>
      <c r="AX51" s="45">
        <v>0</v>
      </c>
      <c r="AY51" s="46"/>
      <c r="AZ51" s="45">
        <v>0</v>
      </c>
      <c r="BA51" s="46"/>
      <c r="BB51" s="45">
        <v>0</v>
      </c>
      <c r="BC51" s="46"/>
      <c r="BD51" s="45">
        <v>0</v>
      </c>
      <c r="BE51" s="46"/>
      <c r="BF51" s="45">
        <v>0</v>
      </c>
      <c r="BG51" s="46"/>
      <c r="BH51" s="45">
        <v>0</v>
      </c>
      <c r="BI51" s="46"/>
      <c r="BJ51" s="45">
        <v>0</v>
      </c>
      <c r="BK51" s="46"/>
      <c r="BL51" s="45">
        <v>0</v>
      </c>
      <c r="BM51" s="46"/>
      <c r="BN51" s="45">
        <v>0</v>
      </c>
      <c r="BO51" s="46"/>
      <c r="BP51" s="45">
        <v>0</v>
      </c>
      <c r="BQ51" s="46"/>
      <c r="BR51" s="45">
        <v>0</v>
      </c>
      <c r="BS51" s="46"/>
      <c r="BT51" s="45">
        <v>0</v>
      </c>
      <c r="BU51" s="46"/>
      <c r="BV51" s="59">
        <v>0</v>
      </c>
      <c r="BW51" s="46"/>
      <c r="BX51" s="59">
        <v>0</v>
      </c>
      <c r="BY51" s="46"/>
      <c r="BZ51" s="59">
        <v>0</v>
      </c>
      <c r="CA51" s="46"/>
      <c r="CB51" s="59">
        <v>0</v>
      </c>
      <c r="CC51" s="46"/>
      <c r="CD51" s="59">
        <v>0</v>
      </c>
      <c r="CE51" s="46"/>
      <c r="CF51" s="59">
        <v>0</v>
      </c>
      <c r="CG51" s="46"/>
      <c r="CH51" s="59">
        <v>0</v>
      </c>
      <c r="CI51" s="46"/>
      <c r="CJ51" s="59">
        <v>0</v>
      </c>
      <c r="CK51" s="46"/>
      <c r="CL51" s="59">
        <v>0</v>
      </c>
      <c r="CM51" s="46"/>
      <c r="CN51" s="59">
        <v>0</v>
      </c>
      <c r="CO51" s="46"/>
      <c r="CP51" s="59">
        <v>0</v>
      </c>
      <c r="CQ51" s="46"/>
      <c r="CR51" s="59">
        <v>0</v>
      </c>
      <c r="CS51" s="46"/>
      <c r="CT51" s="59">
        <v>0</v>
      </c>
      <c r="CU51" s="46"/>
      <c r="CV51" s="59">
        <v>0</v>
      </c>
      <c r="CW51" s="46"/>
      <c r="CX51" s="59">
        <v>0</v>
      </c>
      <c r="CY51" s="46"/>
    </row>
    <row r="52" spans="1:103" s="47" customFormat="1" ht="27.75" customHeight="1">
      <c r="A52" s="79" t="s">
        <v>98</v>
      </c>
      <c r="B52" s="80"/>
      <c r="C52" s="42" t="s">
        <v>53</v>
      </c>
      <c r="D52" s="43">
        <v>0</v>
      </c>
      <c r="E52" s="44"/>
      <c r="F52" s="43">
        <v>0</v>
      </c>
      <c r="G52" s="44"/>
      <c r="H52" s="43">
        <v>0</v>
      </c>
      <c r="I52" s="44"/>
      <c r="J52" s="43">
        <v>0</v>
      </c>
      <c r="K52" s="44"/>
      <c r="L52" s="43">
        <v>0</v>
      </c>
      <c r="M52" s="44"/>
      <c r="N52" s="43">
        <v>0</v>
      </c>
      <c r="O52" s="44"/>
      <c r="P52" s="43">
        <v>0</v>
      </c>
      <c r="Q52" s="44"/>
      <c r="R52" s="43">
        <v>0</v>
      </c>
      <c r="S52" s="44"/>
      <c r="T52" s="43">
        <v>0</v>
      </c>
      <c r="U52" s="44"/>
      <c r="V52" s="43">
        <v>0</v>
      </c>
      <c r="W52" s="44"/>
      <c r="X52" s="43">
        <v>0</v>
      </c>
      <c r="Y52" s="44"/>
      <c r="Z52" s="43">
        <v>0</v>
      </c>
      <c r="AA52" s="44"/>
      <c r="AB52" s="43">
        <v>0</v>
      </c>
      <c r="AC52" s="44"/>
      <c r="AD52" s="43">
        <v>0</v>
      </c>
      <c r="AE52" s="44"/>
      <c r="AF52" s="43">
        <v>0</v>
      </c>
      <c r="AG52" s="44"/>
      <c r="AH52" s="43">
        <v>0</v>
      </c>
      <c r="AI52" s="44"/>
      <c r="AJ52" s="43">
        <v>0</v>
      </c>
      <c r="AK52" s="44"/>
      <c r="AL52" s="43">
        <v>0</v>
      </c>
      <c r="AM52" s="44"/>
      <c r="AN52" s="43">
        <v>0</v>
      </c>
      <c r="AO52" s="44"/>
      <c r="AP52" s="43">
        <v>0</v>
      </c>
      <c r="AQ52" s="44"/>
      <c r="AR52" s="43">
        <v>0</v>
      </c>
      <c r="AS52" s="44"/>
      <c r="AT52" s="43">
        <v>0</v>
      </c>
      <c r="AU52" s="44"/>
      <c r="AV52" s="43">
        <v>0</v>
      </c>
      <c r="AW52" s="44"/>
      <c r="AX52" s="45">
        <v>0</v>
      </c>
      <c r="AY52" s="46"/>
      <c r="AZ52" s="45">
        <v>0</v>
      </c>
      <c r="BA52" s="46"/>
      <c r="BB52" s="45">
        <v>0</v>
      </c>
      <c r="BC52" s="46"/>
      <c r="BD52" s="45">
        <v>0</v>
      </c>
      <c r="BE52" s="46"/>
      <c r="BF52" s="45">
        <v>0</v>
      </c>
      <c r="BG52" s="46"/>
      <c r="BH52" s="45">
        <v>0</v>
      </c>
      <c r="BI52" s="46"/>
      <c r="BJ52" s="45">
        <v>0</v>
      </c>
      <c r="BK52" s="46"/>
      <c r="BL52" s="45">
        <v>0</v>
      </c>
      <c r="BM52" s="46"/>
      <c r="BN52" s="45">
        <v>0</v>
      </c>
      <c r="BO52" s="46"/>
      <c r="BP52" s="45">
        <v>0</v>
      </c>
      <c r="BQ52" s="46"/>
      <c r="BR52" s="45">
        <v>0</v>
      </c>
      <c r="BS52" s="46"/>
      <c r="BT52" s="45">
        <v>0</v>
      </c>
      <c r="BU52" s="46"/>
      <c r="BV52" s="59">
        <v>0</v>
      </c>
      <c r="BW52" s="46"/>
      <c r="BX52" s="59">
        <v>0</v>
      </c>
      <c r="BY52" s="46"/>
      <c r="BZ52" s="59">
        <v>0</v>
      </c>
      <c r="CA52" s="46"/>
      <c r="CB52" s="59">
        <v>0</v>
      </c>
      <c r="CC52" s="46"/>
      <c r="CD52" s="59">
        <v>0</v>
      </c>
      <c r="CE52" s="46"/>
      <c r="CF52" s="59">
        <v>0</v>
      </c>
      <c r="CG52" s="46"/>
      <c r="CH52" s="59">
        <v>0</v>
      </c>
      <c r="CI52" s="46"/>
      <c r="CJ52" s="59">
        <v>0</v>
      </c>
      <c r="CK52" s="46"/>
      <c r="CL52" s="59">
        <v>0</v>
      </c>
      <c r="CM52" s="46"/>
      <c r="CN52" s="59">
        <v>0</v>
      </c>
      <c r="CO52" s="46"/>
      <c r="CP52" s="59">
        <v>0</v>
      </c>
      <c r="CQ52" s="46"/>
      <c r="CR52" s="59">
        <v>0</v>
      </c>
      <c r="CS52" s="46"/>
      <c r="CT52" s="59">
        <v>0</v>
      </c>
      <c r="CU52" s="46"/>
      <c r="CV52" s="59">
        <v>0</v>
      </c>
      <c r="CW52" s="46"/>
      <c r="CX52" s="59">
        <v>0</v>
      </c>
      <c r="CY52" s="46"/>
    </row>
    <row r="53" spans="1:103" s="47" customFormat="1" ht="27.75" customHeight="1">
      <c r="A53" s="79" t="s">
        <v>99</v>
      </c>
      <c r="B53" s="80"/>
      <c r="C53" s="42" t="s">
        <v>54</v>
      </c>
      <c r="D53" s="43">
        <f>SUM(D50-D51)</f>
        <v>52383.55999998753</v>
      </c>
      <c r="E53" s="44"/>
      <c r="F53" s="43">
        <f>SUM(F50-F51)</f>
        <v>82161.10000000008</v>
      </c>
      <c r="G53" s="44"/>
      <c r="H53" s="43">
        <f>SUM(H50-H51)</f>
        <v>178486.80000000002</v>
      </c>
      <c r="I53" s="44"/>
      <c r="J53" s="43">
        <f>SUM(J50-J51)</f>
        <v>229618.07</v>
      </c>
      <c r="K53" s="44"/>
      <c r="L53" s="43">
        <f>SUM(L50-L51)</f>
        <v>693691.2799999997</v>
      </c>
      <c r="M53" s="44"/>
      <c r="N53" s="43">
        <f>SUM(N50-N51)</f>
        <v>719880.2799999991</v>
      </c>
      <c r="O53" s="44"/>
      <c r="P53" s="43">
        <f>SUM(P50-P51)</f>
        <v>772133.8599999998</v>
      </c>
      <c r="Q53" s="44"/>
      <c r="R53" s="43">
        <f>SUM(R50-R51)</f>
        <v>788554.2200900003</v>
      </c>
      <c r="S53" s="44"/>
      <c r="T53" s="43">
        <f>SUM(T50-T51)</f>
        <v>802836.56</v>
      </c>
      <c r="U53" s="44"/>
      <c r="V53" s="43">
        <f>SUM(V50-V51)</f>
        <v>961966.93018</v>
      </c>
      <c r="W53" s="44"/>
      <c r="X53" s="43">
        <f>SUM(X50-X51)</f>
        <v>1037848.3684800004</v>
      </c>
      <c r="Y53" s="44"/>
      <c r="Z53" s="43">
        <f>SUM(Z50-Z51)</f>
        <v>0</v>
      </c>
      <c r="AA53" s="44"/>
      <c r="AB53" s="43">
        <f>SUM(AB50-AB51)</f>
        <v>0</v>
      </c>
      <c r="AC53" s="44"/>
      <c r="AD53" s="43">
        <f>SUM(AD50-AD51)</f>
        <v>0</v>
      </c>
      <c r="AE53" s="44"/>
      <c r="AF53" s="43">
        <f>SUM(AF50-AF51)</f>
        <v>0</v>
      </c>
      <c r="AG53" s="44"/>
      <c r="AH53" s="43">
        <f>SUM(AH50-AH51)</f>
        <v>0</v>
      </c>
      <c r="AI53" s="44"/>
      <c r="AJ53" s="43">
        <f>SUM(AJ50-AJ51)</f>
        <v>0</v>
      </c>
      <c r="AK53" s="44"/>
      <c r="AL53" s="43">
        <v>-288882.32000000024</v>
      </c>
      <c r="AM53" s="44"/>
      <c r="AN53" s="43">
        <f>SUM(AN50-AN51)</f>
        <v>-317138.5099999999</v>
      </c>
      <c r="AO53" s="44"/>
      <c r="AP53" s="43">
        <f>SUM(AP50-AP51)</f>
        <v>-283614.9499999999</v>
      </c>
      <c r="AQ53" s="44"/>
      <c r="AR53" s="43">
        <f>SUM(AR50-AR51)</f>
        <v>-241715.71000000014</v>
      </c>
      <c r="AS53" s="44"/>
      <c r="AT53" s="43">
        <f>SUM(AT50-AT51)</f>
        <v>-237007.50000000032</v>
      </c>
      <c r="AU53" s="44"/>
      <c r="AV53" s="43">
        <f>SUM(AV50-AV51)</f>
        <v>-262427.0699999999</v>
      </c>
      <c r="AW53" s="44"/>
      <c r="AX53" s="45">
        <f>SUM(AX50-AX51)</f>
        <v>11215.940000000002</v>
      </c>
      <c r="AY53" s="46"/>
      <c r="AZ53" s="45">
        <f>SUM(AZ50-AZ51)</f>
        <v>-31605.480000000043</v>
      </c>
      <c r="BA53" s="46"/>
      <c r="BB53" s="45">
        <f>SUM(BB50-BB51)</f>
        <v>-127533.06000000011</v>
      </c>
      <c r="BC53" s="46"/>
      <c r="BD53" s="45">
        <f>SUM(BD50-BD51)</f>
        <v>-137886.11000000002</v>
      </c>
      <c r="BE53" s="46"/>
      <c r="BF53" s="45">
        <f>SUM(BF50-BF51)</f>
        <v>-96623.02000000016</v>
      </c>
      <c r="BG53" s="46"/>
      <c r="BH53" s="45">
        <f>SUM(BH50-BH51)</f>
        <v>-87898.34000000017</v>
      </c>
      <c r="BI53" s="46"/>
      <c r="BJ53" s="45">
        <f>SUM(BJ50-BJ51)</f>
        <v>-150868.3699999999</v>
      </c>
      <c r="BK53" s="46"/>
      <c r="BL53" s="45">
        <f>SUM(BL50-BL51)</f>
        <v>-195466.8199999998</v>
      </c>
      <c r="BM53" s="46"/>
      <c r="BN53" s="45">
        <f>SUM(BN50-BN51)</f>
        <v>-85565.14999999976</v>
      </c>
      <c r="BO53" s="46"/>
      <c r="BP53" s="45">
        <f>SUM(BP50-BP51)</f>
        <v>15020.019999999902</v>
      </c>
      <c r="BQ53" s="46"/>
      <c r="BR53" s="45">
        <f>SUM(BR50-BR51)</f>
        <v>119895.60999999987</v>
      </c>
      <c r="BS53" s="46"/>
      <c r="BT53" s="45">
        <f>SUM(BT50-BT51)</f>
        <v>-12258.899999999836</v>
      </c>
      <c r="BU53" s="46"/>
      <c r="BV53" s="59">
        <f>SUM(BV50-BV51)</f>
        <v>-31448.490000000013</v>
      </c>
      <c r="BW53" s="46"/>
      <c r="BX53" s="59">
        <f>SUM(BX50-BX51)</f>
        <v>-26495.559999999823</v>
      </c>
      <c r="BY53" s="46"/>
      <c r="BZ53" s="59">
        <f>SUM(BZ50-BZ51)</f>
        <v>-47785.04999999996</v>
      </c>
      <c r="CA53" s="46"/>
      <c r="CB53" s="59">
        <f>SUM(CB50-CB51)</f>
        <v>-99578.24999999974</v>
      </c>
      <c r="CC53" s="46"/>
      <c r="CD53" s="59">
        <f>SUM(CD50-CD51)</f>
        <v>-79686.9</v>
      </c>
      <c r="CE53" s="46"/>
      <c r="CF53" s="59">
        <f>SUM(CF50-CF51)</f>
        <v>-108724.47000000006</v>
      </c>
      <c r="CG53" s="46"/>
      <c r="CH53" s="59">
        <f>SUM(CH50-CH51)</f>
        <v>-110152.48999999958</v>
      </c>
      <c r="CI53" s="46"/>
      <c r="CJ53" s="59">
        <f>SUM(CJ50-CJ51)</f>
        <v>-187941.42999999988</v>
      </c>
      <c r="CK53" s="46"/>
      <c r="CL53" s="59">
        <f>SUM(CL50-CL51)</f>
        <v>-91687.81000000029</v>
      </c>
      <c r="CM53" s="46"/>
      <c r="CN53" s="59">
        <f>SUM(CN50-CN51)</f>
        <v>-114578.26000000037</v>
      </c>
      <c r="CO53" s="46"/>
      <c r="CP53" s="59">
        <f>SUM(CP50-CP51)</f>
        <v>-90091.68999999942</v>
      </c>
      <c r="CQ53" s="46"/>
      <c r="CR53" s="59">
        <f>SUM(CR50-CR51)</f>
        <v>-103618.33999999933</v>
      </c>
      <c r="CS53" s="46"/>
      <c r="CT53" s="59">
        <f>SUM(CT50-CT51)</f>
        <v>-23954.45000000003</v>
      </c>
      <c r="CU53" s="46"/>
      <c r="CV53" s="59">
        <f>SUM(CV50-CV51)</f>
        <v>-26105.679999999935</v>
      </c>
      <c r="CW53" s="46"/>
      <c r="CX53" s="59">
        <f>SUM(CX50-CX51)</f>
        <v>13627.430000000106</v>
      </c>
      <c r="CY53" s="46"/>
    </row>
    <row r="54" spans="1:102" ht="15">
      <c r="A54" s="49"/>
      <c r="B54" s="50"/>
      <c r="C54" s="51"/>
      <c r="AR54" s="52"/>
      <c r="AT54" s="52"/>
      <c r="AV54" s="52"/>
      <c r="AX54" s="53"/>
      <c r="AY54" s="54"/>
      <c r="AZ54" s="53"/>
      <c r="BA54" s="54"/>
      <c r="BB54" s="53"/>
      <c r="BC54" s="54"/>
      <c r="BD54" s="53"/>
      <c r="BE54" s="54"/>
      <c r="BF54" s="53"/>
      <c r="BG54" s="54"/>
      <c r="BH54" s="53"/>
      <c r="BI54" s="54"/>
      <c r="BJ54" s="53"/>
      <c r="BK54" s="54"/>
      <c r="BL54" s="53"/>
      <c r="BM54" s="54"/>
      <c r="BN54" s="53"/>
      <c r="BO54" s="54"/>
      <c r="BP54" s="53"/>
      <c r="BQ54" s="54"/>
      <c r="BR54" s="53"/>
      <c r="BS54" s="54"/>
      <c r="BT54" s="53"/>
      <c r="BU54" s="54"/>
      <c r="BV54" s="60"/>
      <c r="BX54" s="60"/>
      <c r="BZ54" s="60"/>
      <c r="CB54" s="60"/>
      <c r="CD54" s="60"/>
      <c r="CF54" s="60"/>
      <c r="CH54" s="60"/>
      <c r="CJ54" s="60"/>
      <c r="CL54" s="60"/>
      <c r="CN54" s="60"/>
      <c r="CP54" s="60"/>
      <c r="CR54" s="60"/>
      <c r="CT54" s="60"/>
      <c r="CV54" s="60"/>
      <c r="CX54" s="60"/>
    </row>
    <row r="55" spans="1:102" ht="15">
      <c r="A55" s="49"/>
      <c r="B55" s="49"/>
      <c r="C55" s="51"/>
      <c r="D55" s="52"/>
      <c r="F55" s="52"/>
      <c r="H55" s="52"/>
      <c r="J55" s="52"/>
      <c r="L55" s="52"/>
      <c r="N55" s="52"/>
      <c r="P55" s="52"/>
      <c r="R55" s="52"/>
      <c r="T55" s="52"/>
      <c r="V55" s="52"/>
      <c r="X55" s="52"/>
      <c r="Z55" s="52"/>
      <c r="AB55" s="52"/>
      <c r="AD55" s="52"/>
      <c r="AF55" s="52"/>
      <c r="AH55" s="52"/>
      <c r="AJ55" s="52"/>
      <c r="AL55" s="52"/>
      <c r="AN55" s="52"/>
      <c r="AP55" s="52"/>
      <c r="AR55" s="52"/>
      <c r="AT55" s="52"/>
      <c r="AV55" s="52"/>
      <c r="AX55" s="53"/>
      <c r="AY55" s="54"/>
      <c r="AZ55" s="53"/>
      <c r="BA55" s="54"/>
      <c r="BB55" s="53"/>
      <c r="BC55" s="54"/>
      <c r="BD55" s="53"/>
      <c r="BE55" s="54"/>
      <c r="BF55" s="53"/>
      <c r="BG55" s="54"/>
      <c r="BH55" s="53"/>
      <c r="BI55" s="54"/>
      <c r="BJ55" s="53"/>
      <c r="BK55" s="54"/>
      <c r="BL55" s="53"/>
      <c r="BM55" s="54"/>
      <c r="BN55" s="53"/>
      <c r="BO55" s="54"/>
      <c r="BP55" s="53"/>
      <c r="BQ55" s="54"/>
      <c r="BR55" s="53"/>
      <c r="BS55" s="54"/>
      <c r="BT55" s="53"/>
      <c r="BU55" s="54"/>
      <c r="BV55" s="60"/>
      <c r="BX55" s="60"/>
      <c r="BZ55" s="60"/>
      <c r="CB55" s="60"/>
      <c r="CD55" s="60"/>
      <c r="CF55" s="60"/>
      <c r="CH55" s="60"/>
      <c r="CJ55" s="60"/>
      <c r="CL55" s="60"/>
      <c r="CN55" s="60"/>
      <c r="CP55" s="60"/>
      <c r="CR55" s="60"/>
      <c r="CT55" s="60"/>
      <c r="CV55" s="60"/>
      <c r="CX55" s="60"/>
    </row>
    <row r="56" spans="1:102" ht="15">
      <c r="A56" s="49"/>
      <c r="B56" s="49"/>
      <c r="C56" s="51"/>
      <c r="D56" s="52"/>
      <c r="F56" s="52"/>
      <c r="H56" s="52"/>
      <c r="J56" s="52"/>
      <c r="L56" s="52"/>
      <c r="N56" s="52"/>
      <c r="P56" s="52"/>
      <c r="R56" s="52"/>
      <c r="T56" s="52"/>
      <c r="V56" s="52"/>
      <c r="X56" s="52"/>
      <c r="Z56" s="52"/>
      <c r="AB56" s="52"/>
      <c r="AD56" s="52"/>
      <c r="AF56" s="52"/>
      <c r="AH56" s="52"/>
      <c r="AJ56" s="52"/>
      <c r="AL56" s="52"/>
      <c r="AN56" s="52"/>
      <c r="AP56" s="52"/>
      <c r="AR56" s="52"/>
      <c r="AT56" s="52"/>
      <c r="AV56" s="52"/>
      <c r="AX56" s="53"/>
      <c r="AY56" s="54"/>
      <c r="AZ56" s="53"/>
      <c r="BA56" s="54"/>
      <c r="BB56" s="53"/>
      <c r="BC56" s="54"/>
      <c r="BD56" s="53"/>
      <c r="BE56" s="54"/>
      <c r="BF56" s="53"/>
      <c r="BG56" s="54"/>
      <c r="BH56" s="53"/>
      <c r="BI56" s="54"/>
      <c r="BJ56" s="53"/>
      <c r="BK56" s="54"/>
      <c r="BL56" s="53"/>
      <c r="BM56" s="54"/>
      <c r="BN56" s="53"/>
      <c r="BO56" s="54"/>
      <c r="BP56" s="53"/>
      <c r="BQ56" s="54"/>
      <c r="BR56" s="53"/>
      <c r="BS56" s="54"/>
      <c r="BT56" s="53"/>
      <c r="BU56" s="54"/>
      <c r="BV56" s="60"/>
      <c r="BX56" s="60"/>
      <c r="BZ56" s="60"/>
      <c r="CB56" s="60"/>
      <c r="CD56" s="60"/>
      <c r="CF56" s="60"/>
      <c r="CH56" s="60"/>
      <c r="CJ56" s="60"/>
      <c r="CL56" s="60"/>
      <c r="CN56" s="60"/>
      <c r="CP56" s="60"/>
      <c r="CR56" s="60"/>
      <c r="CT56" s="60"/>
      <c r="CV56" s="60"/>
      <c r="CX56" s="60"/>
    </row>
    <row r="57" spans="1:102" ht="15">
      <c r="A57" s="49"/>
      <c r="B57" s="49"/>
      <c r="C57" s="51"/>
      <c r="D57" s="52"/>
      <c r="F57" s="52"/>
      <c r="H57" s="52"/>
      <c r="J57" s="52"/>
      <c r="L57" s="52"/>
      <c r="N57" s="52"/>
      <c r="P57" s="52"/>
      <c r="R57" s="52"/>
      <c r="T57" s="52"/>
      <c r="V57" s="52"/>
      <c r="X57" s="52"/>
      <c r="Z57" s="52"/>
      <c r="AB57" s="52"/>
      <c r="AD57" s="52"/>
      <c r="AF57" s="52"/>
      <c r="AH57" s="52"/>
      <c r="AJ57" s="52"/>
      <c r="AL57" s="52"/>
      <c r="AN57" s="52"/>
      <c r="AP57" s="52"/>
      <c r="AR57" s="52"/>
      <c r="AT57" s="52"/>
      <c r="AV57" s="52"/>
      <c r="AX57" s="53"/>
      <c r="AY57" s="54"/>
      <c r="AZ57" s="53"/>
      <c r="BA57" s="54"/>
      <c r="BB57" s="53"/>
      <c r="BC57" s="54"/>
      <c r="BD57" s="53"/>
      <c r="BE57" s="54"/>
      <c r="BF57" s="53"/>
      <c r="BG57" s="54"/>
      <c r="BH57" s="53"/>
      <c r="BI57" s="54"/>
      <c r="BJ57" s="53"/>
      <c r="BK57" s="54"/>
      <c r="BL57" s="53"/>
      <c r="BM57" s="54"/>
      <c r="BN57" s="53"/>
      <c r="BO57" s="54"/>
      <c r="BP57" s="53"/>
      <c r="BQ57" s="54"/>
      <c r="BR57" s="53"/>
      <c r="BS57" s="54"/>
      <c r="BT57" s="53"/>
      <c r="BU57" s="54"/>
      <c r="BV57" s="60"/>
      <c r="BX57" s="60"/>
      <c r="BZ57" s="60"/>
      <c r="CB57" s="60"/>
      <c r="CD57" s="60"/>
      <c r="CF57" s="60"/>
      <c r="CH57" s="60"/>
      <c r="CJ57" s="60"/>
      <c r="CL57" s="60"/>
      <c r="CN57" s="60"/>
      <c r="CP57" s="60"/>
      <c r="CR57" s="60"/>
      <c r="CT57" s="60"/>
      <c r="CV57" s="60"/>
      <c r="CX57" s="60"/>
    </row>
    <row r="58" spans="1:102" ht="15">
      <c r="A58" s="49"/>
      <c r="B58" s="49"/>
      <c r="C58" s="51"/>
      <c r="D58" s="52"/>
      <c r="F58" s="52"/>
      <c r="H58" s="52"/>
      <c r="J58" s="52"/>
      <c r="L58" s="52"/>
      <c r="N58" s="52"/>
      <c r="P58" s="52"/>
      <c r="R58" s="52"/>
      <c r="T58" s="52"/>
      <c r="V58" s="52"/>
      <c r="X58" s="52"/>
      <c r="Z58" s="52"/>
      <c r="AB58" s="52"/>
      <c r="AD58" s="52"/>
      <c r="AF58" s="52"/>
      <c r="AH58" s="52"/>
      <c r="AJ58" s="52"/>
      <c r="AL58" s="52"/>
      <c r="AN58" s="52"/>
      <c r="AP58" s="52"/>
      <c r="AR58" s="52"/>
      <c r="AT58" s="52"/>
      <c r="AV58" s="52"/>
      <c r="AX58" s="53"/>
      <c r="AY58" s="54"/>
      <c r="AZ58" s="53"/>
      <c r="BA58" s="54"/>
      <c r="BB58" s="53"/>
      <c r="BC58" s="54"/>
      <c r="BD58" s="53"/>
      <c r="BE58" s="54"/>
      <c r="BF58" s="53"/>
      <c r="BG58" s="54"/>
      <c r="BH58" s="53"/>
      <c r="BI58" s="54"/>
      <c r="BJ58" s="53"/>
      <c r="BK58" s="54"/>
      <c r="BL58" s="53"/>
      <c r="BM58" s="54"/>
      <c r="BN58" s="53"/>
      <c r="BO58" s="54"/>
      <c r="BP58" s="53"/>
      <c r="BQ58" s="54"/>
      <c r="BR58" s="53"/>
      <c r="BS58" s="54"/>
      <c r="BT58" s="53"/>
      <c r="BU58" s="54"/>
      <c r="BV58" s="60"/>
      <c r="BX58" s="60"/>
      <c r="BZ58" s="60"/>
      <c r="CB58" s="60"/>
      <c r="CD58" s="60"/>
      <c r="CF58" s="60"/>
      <c r="CH58" s="60"/>
      <c r="CJ58" s="60"/>
      <c r="CL58" s="60"/>
      <c r="CN58" s="60"/>
      <c r="CP58" s="60"/>
      <c r="CR58" s="60"/>
      <c r="CT58" s="60"/>
      <c r="CV58" s="60"/>
      <c r="CX58" s="60"/>
    </row>
    <row r="59" spans="1:102" ht="15">
      <c r="A59" s="49"/>
      <c r="B59" s="49"/>
      <c r="C59" s="51"/>
      <c r="D59" s="52"/>
      <c r="F59" s="52"/>
      <c r="H59" s="52"/>
      <c r="J59" s="52"/>
      <c r="L59" s="52"/>
      <c r="N59" s="52"/>
      <c r="P59" s="52"/>
      <c r="R59" s="52"/>
      <c r="T59" s="52"/>
      <c r="V59" s="52"/>
      <c r="X59" s="52"/>
      <c r="Z59" s="52"/>
      <c r="AB59" s="52"/>
      <c r="AD59" s="52"/>
      <c r="AF59" s="52"/>
      <c r="AH59" s="52"/>
      <c r="AJ59" s="52"/>
      <c r="AL59" s="52"/>
      <c r="AN59" s="52"/>
      <c r="AP59" s="52"/>
      <c r="AR59" s="52"/>
      <c r="AT59" s="52"/>
      <c r="AV59" s="52"/>
      <c r="AX59" s="53"/>
      <c r="AY59" s="54"/>
      <c r="AZ59" s="53"/>
      <c r="BA59" s="54"/>
      <c r="BB59" s="53"/>
      <c r="BC59" s="54"/>
      <c r="BD59" s="53"/>
      <c r="BE59" s="54"/>
      <c r="BF59" s="53"/>
      <c r="BG59" s="54"/>
      <c r="BH59" s="53"/>
      <c r="BI59" s="54"/>
      <c r="BJ59" s="53"/>
      <c r="BK59" s="54"/>
      <c r="BL59" s="53"/>
      <c r="BM59" s="54"/>
      <c r="BN59" s="53"/>
      <c r="BO59" s="54"/>
      <c r="BP59" s="53"/>
      <c r="BQ59" s="54"/>
      <c r="BR59" s="53"/>
      <c r="BS59" s="54"/>
      <c r="BT59" s="53"/>
      <c r="BU59" s="54"/>
      <c r="BV59" s="60"/>
      <c r="BX59" s="60"/>
      <c r="BZ59" s="60"/>
      <c r="CB59" s="60"/>
      <c r="CD59" s="60"/>
      <c r="CF59" s="60"/>
      <c r="CH59" s="60"/>
      <c r="CJ59" s="60"/>
      <c r="CL59" s="60"/>
      <c r="CN59" s="60"/>
      <c r="CP59" s="60"/>
      <c r="CR59" s="60"/>
      <c r="CT59" s="60"/>
      <c r="CV59" s="60"/>
      <c r="CX59" s="60"/>
    </row>
    <row r="60" spans="1:102" ht="15">
      <c r="A60" s="49"/>
      <c r="B60" s="49"/>
      <c r="C60" s="51"/>
      <c r="D60" s="52"/>
      <c r="F60" s="52"/>
      <c r="H60" s="52"/>
      <c r="J60" s="52"/>
      <c r="L60" s="52"/>
      <c r="N60" s="52"/>
      <c r="P60" s="52"/>
      <c r="R60" s="52"/>
      <c r="T60" s="52"/>
      <c r="V60" s="52"/>
      <c r="X60" s="52"/>
      <c r="Z60" s="52"/>
      <c r="AB60" s="52"/>
      <c r="AD60" s="52"/>
      <c r="AF60" s="52"/>
      <c r="AH60" s="52"/>
      <c r="AJ60" s="52"/>
      <c r="AL60" s="52"/>
      <c r="AN60" s="52"/>
      <c r="AP60" s="52"/>
      <c r="AR60" s="52"/>
      <c r="AT60" s="52"/>
      <c r="AV60" s="52"/>
      <c r="AX60" s="53"/>
      <c r="AY60" s="54"/>
      <c r="AZ60" s="53"/>
      <c r="BA60" s="54"/>
      <c r="BB60" s="53"/>
      <c r="BC60" s="54"/>
      <c r="BD60" s="53"/>
      <c r="BE60" s="54"/>
      <c r="BF60" s="53"/>
      <c r="BG60" s="54"/>
      <c r="BH60" s="53"/>
      <c r="BI60" s="54"/>
      <c r="BJ60" s="53"/>
      <c r="BK60" s="54"/>
      <c r="BL60" s="53"/>
      <c r="BM60" s="54"/>
      <c r="BN60" s="53"/>
      <c r="BO60" s="54"/>
      <c r="BP60" s="53"/>
      <c r="BQ60" s="54"/>
      <c r="BR60" s="53"/>
      <c r="BS60" s="54"/>
      <c r="BT60" s="53"/>
      <c r="BU60" s="54"/>
      <c r="BV60" s="60"/>
      <c r="BX60" s="60"/>
      <c r="BZ60" s="60"/>
      <c r="CB60" s="60"/>
      <c r="CD60" s="60"/>
      <c r="CF60" s="60"/>
      <c r="CH60" s="60"/>
      <c r="CJ60" s="60"/>
      <c r="CL60" s="60"/>
      <c r="CN60" s="60"/>
      <c r="CP60" s="60"/>
      <c r="CR60" s="60"/>
      <c r="CT60" s="60"/>
      <c r="CV60" s="60"/>
      <c r="CX60" s="60"/>
    </row>
    <row r="61" spans="1:102" ht="15">
      <c r="A61" s="49"/>
      <c r="B61" s="49"/>
      <c r="C61" s="51"/>
      <c r="D61" s="52"/>
      <c r="F61" s="52"/>
      <c r="H61" s="52"/>
      <c r="J61" s="52"/>
      <c r="L61" s="52"/>
      <c r="N61" s="52"/>
      <c r="P61" s="52"/>
      <c r="R61" s="52"/>
      <c r="T61" s="52"/>
      <c r="V61" s="52"/>
      <c r="X61" s="52"/>
      <c r="Z61" s="52"/>
      <c r="AB61" s="52"/>
      <c r="AD61" s="52"/>
      <c r="AF61" s="52"/>
      <c r="AH61" s="52"/>
      <c r="AJ61" s="52"/>
      <c r="AL61" s="52"/>
      <c r="AN61" s="52"/>
      <c r="AP61" s="52"/>
      <c r="AR61" s="52"/>
      <c r="AT61" s="52"/>
      <c r="AV61" s="52"/>
      <c r="AX61" s="53"/>
      <c r="AY61" s="54"/>
      <c r="AZ61" s="53"/>
      <c r="BA61" s="54"/>
      <c r="BB61" s="53"/>
      <c r="BC61" s="54"/>
      <c r="BD61" s="53"/>
      <c r="BE61" s="54"/>
      <c r="BF61" s="53"/>
      <c r="BG61" s="54"/>
      <c r="BH61" s="53"/>
      <c r="BI61" s="54"/>
      <c r="BJ61" s="53"/>
      <c r="BK61" s="54"/>
      <c r="BL61" s="53"/>
      <c r="BM61" s="54"/>
      <c r="BN61" s="53"/>
      <c r="BO61" s="54"/>
      <c r="BP61" s="53"/>
      <c r="BQ61" s="54"/>
      <c r="BR61" s="53"/>
      <c r="BS61" s="54"/>
      <c r="BT61" s="53"/>
      <c r="BU61" s="54"/>
      <c r="BV61" s="60"/>
      <c r="BX61" s="60"/>
      <c r="BZ61" s="60"/>
      <c r="CB61" s="60"/>
      <c r="CD61" s="60"/>
      <c r="CF61" s="60"/>
      <c r="CH61" s="60"/>
      <c r="CJ61" s="60"/>
      <c r="CL61" s="60"/>
      <c r="CN61" s="60"/>
      <c r="CP61" s="60"/>
      <c r="CR61" s="60"/>
      <c r="CT61" s="60"/>
      <c r="CV61" s="60"/>
      <c r="CX61" s="60"/>
    </row>
    <row r="62" spans="1:102" ht="15">
      <c r="A62" s="49"/>
      <c r="B62" s="49"/>
      <c r="C62" s="51"/>
      <c r="D62" s="52"/>
      <c r="F62" s="52"/>
      <c r="H62" s="52"/>
      <c r="J62" s="52"/>
      <c r="L62" s="52"/>
      <c r="N62" s="52"/>
      <c r="P62" s="52"/>
      <c r="R62" s="52"/>
      <c r="T62" s="52"/>
      <c r="V62" s="52"/>
      <c r="X62" s="52"/>
      <c r="Z62" s="52"/>
      <c r="AB62" s="52"/>
      <c r="AD62" s="52"/>
      <c r="AF62" s="52"/>
      <c r="AH62" s="52"/>
      <c r="AJ62" s="52"/>
      <c r="AL62" s="52"/>
      <c r="AN62" s="52"/>
      <c r="AP62" s="52"/>
      <c r="AR62" s="52"/>
      <c r="AT62" s="52"/>
      <c r="AV62" s="52"/>
      <c r="AX62" s="53"/>
      <c r="AY62" s="54"/>
      <c r="AZ62" s="53"/>
      <c r="BA62" s="54"/>
      <c r="BB62" s="53"/>
      <c r="BC62" s="54"/>
      <c r="BD62" s="53"/>
      <c r="BE62" s="54"/>
      <c r="BF62" s="53"/>
      <c r="BG62" s="54"/>
      <c r="BH62" s="53"/>
      <c r="BI62" s="54"/>
      <c r="BJ62" s="53"/>
      <c r="BK62" s="54"/>
      <c r="BL62" s="53"/>
      <c r="BM62" s="54"/>
      <c r="BN62" s="53"/>
      <c r="BO62" s="54"/>
      <c r="BP62" s="53"/>
      <c r="BQ62" s="54"/>
      <c r="BR62" s="53"/>
      <c r="BS62" s="54"/>
      <c r="BT62" s="53"/>
      <c r="BU62" s="54"/>
      <c r="BV62" s="60"/>
      <c r="BX62" s="60"/>
      <c r="BZ62" s="60"/>
      <c r="CB62" s="60"/>
      <c r="CD62" s="60"/>
      <c r="CF62" s="60"/>
      <c r="CH62" s="60"/>
      <c r="CJ62" s="60"/>
      <c r="CL62" s="60"/>
      <c r="CN62" s="60"/>
      <c r="CP62" s="60"/>
      <c r="CR62" s="60"/>
      <c r="CT62" s="60"/>
      <c r="CV62" s="60"/>
      <c r="CX62" s="60"/>
    </row>
    <row r="63" spans="1:102" ht="15">
      <c r="A63" s="49"/>
      <c r="B63" s="49"/>
      <c r="C63" s="51"/>
      <c r="D63" s="52"/>
      <c r="F63" s="52"/>
      <c r="H63" s="52"/>
      <c r="J63" s="52"/>
      <c r="L63" s="52"/>
      <c r="N63" s="52"/>
      <c r="P63" s="52"/>
      <c r="R63" s="52"/>
      <c r="T63" s="52"/>
      <c r="V63" s="52"/>
      <c r="X63" s="52"/>
      <c r="Z63" s="52"/>
      <c r="AB63" s="52"/>
      <c r="AD63" s="52"/>
      <c r="AF63" s="52"/>
      <c r="AH63" s="52"/>
      <c r="AJ63" s="52"/>
      <c r="AL63" s="52"/>
      <c r="AN63" s="52"/>
      <c r="AP63" s="52"/>
      <c r="AR63" s="52"/>
      <c r="AT63" s="52"/>
      <c r="AV63" s="52"/>
      <c r="AX63" s="53"/>
      <c r="AY63" s="54"/>
      <c r="AZ63" s="53"/>
      <c r="BA63" s="54"/>
      <c r="BB63" s="53"/>
      <c r="BC63" s="54"/>
      <c r="BD63" s="53"/>
      <c r="BE63" s="54"/>
      <c r="BF63" s="53"/>
      <c r="BG63" s="54"/>
      <c r="BH63" s="53"/>
      <c r="BI63" s="54"/>
      <c r="BJ63" s="53"/>
      <c r="BK63" s="54"/>
      <c r="BL63" s="53"/>
      <c r="BM63" s="54"/>
      <c r="BN63" s="53"/>
      <c r="BO63" s="54"/>
      <c r="BP63" s="53"/>
      <c r="BQ63" s="54"/>
      <c r="BR63" s="53"/>
      <c r="BS63" s="54"/>
      <c r="BT63" s="53"/>
      <c r="BU63" s="54"/>
      <c r="BV63" s="60"/>
      <c r="BX63" s="60"/>
      <c r="BZ63" s="60"/>
      <c r="CB63" s="60"/>
      <c r="CD63" s="60"/>
      <c r="CF63" s="60"/>
      <c r="CH63" s="60"/>
      <c r="CJ63" s="60"/>
      <c r="CL63" s="60"/>
      <c r="CN63" s="60"/>
      <c r="CP63" s="60"/>
      <c r="CR63" s="60"/>
      <c r="CT63" s="60"/>
      <c r="CV63" s="60"/>
      <c r="CX63" s="60"/>
    </row>
    <row r="64" spans="1:73" ht="15">
      <c r="A64" s="49"/>
      <c r="B64" s="49"/>
      <c r="C64" s="51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</row>
    <row r="65" spans="1:73" ht="15">
      <c r="A65" s="49"/>
      <c r="B65" s="49"/>
      <c r="C65" s="51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</row>
    <row r="66" spans="1:73" ht="15">
      <c r="A66" s="49"/>
      <c r="B66" s="49"/>
      <c r="C66" s="51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</row>
    <row r="67" spans="1:73" ht="15">
      <c r="A67" s="49"/>
      <c r="B67" s="49"/>
      <c r="C67" s="51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</row>
    <row r="68" spans="1:73" ht="15">
      <c r="A68" s="49"/>
      <c r="B68" s="49"/>
      <c r="C68" s="51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</row>
    <row r="69" spans="1:73" ht="15">
      <c r="A69" s="49"/>
      <c r="B69" s="49"/>
      <c r="C69" s="51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</row>
    <row r="70" spans="1:73" ht="15">
      <c r="A70" s="49"/>
      <c r="B70" s="49"/>
      <c r="C70" s="51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</row>
    <row r="71" spans="1:73" ht="15">
      <c r="A71" s="49"/>
      <c r="B71" s="49"/>
      <c r="C71" s="51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</row>
    <row r="72" spans="1:73" ht="15">
      <c r="A72" s="49"/>
      <c r="B72" s="49"/>
      <c r="C72" s="51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</row>
    <row r="73" spans="1:73" ht="15">
      <c r="A73" s="49"/>
      <c r="B73" s="49"/>
      <c r="C73" s="51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</row>
    <row r="74" spans="1:73" ht="15">
      <c r="A74" s="49"/>
      <c r="B74" s="49"/>
      <c r="C74" s="51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</row>
    <row r="75" spans="1:73" ht="15">
      <c r="A75" s="49"/>
      <c r="B75" s="49"/>
      <c r="C75" s="51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</row>
    <row r="76" spans="1:73" ht="15">
      <c r="A76" s="49"/>
      <c r="B76" s="49"/>
      <c r="C76" s="51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</row>
    <row r="77" spans="1:73" ht="15">
      <c r="A77" s="49"/>
      <c r="B77" s="49"/>
      <c r="C77" s="51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</row>
    <row r="78" spans="1:73" ht="15">
      <c r="A78" s="49"/>
      <c r="B78" s="49"/>
      <c r="C78" s="51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</row>
    <row r="79" spans="1:73" ht="15">
      <c r="A79" s="49"/>
      <c r="B79" s="49"/>
      <c r="C79" s="51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</row>
    <row r="80" spans="1:73" ht="15">
      <c r="A80" s="49"/>
      <c r="B80" s="49"/>
      <c r="C80" s="51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</row>
    <row r="81" spans="1:73" ht="15">
      <c r="A81" s="49"/>
      <c r="B81" s="49"/>
      <c r="C81" s="51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</row>
    <row r="82" spans="1:73" ht="15">
      <c r="A82" s="49"/>
      <c r="B82" s="49"/>
      <c r="C82" s="51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</row>
    <row r="83" spans="1:73" ht="15">
      <c r="A83" s="49"/>
      <c r="B83" s="49"/>
      <c r="C83" s="51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</row>
    <row r="84" spans="1:73" ht="15">
      <c r="A84" s="49"/>
      <c r="B84" s="49"/>
      <c r="C84" s="51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</row>
    <row r="85" spans="1:73" ht="15">
      <c r="A85" s="49"/>
      <c r="B85" s="49"/>
      <c r="C85" s="51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</row>
    <row r="86" spans="1:73" ht="15">
      <c r="A86" s="49"/>
      <c r="B86" s="49"/>
      <c r="C86" s="51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</row>
    <row r="87" spans="1:73" ht="15">
      <c r="A87" s="49"/>
      <c r="B87" s="49"/>
      <c r="C87" s="51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</row>
    <row r="88" spans="1:73" ht="15">
      <c r="A88" s="49"/>
      <c r="B88" s="49"/>
      <c r="C88" s="51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</row>
    <row r="89" spans="1:73" ht="15">
      <c r="A89" s="49"/>
      <c r="B89" s="49"/>
      <c r="C89" s="51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</row>
    <row r="90" spans="1:73" ht="15">
      <c r="A90" s="49"/>
      <c r="B90" s="49"/>
      <c r="C90" s="51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</row>
    <row r="91" spans="1:73" ht="15">
      <c r="A91" s="49"/>
      <c r="B91" s="49"/>
      <c r="C91" s="51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</row>
    <row r="92" spans="1:73" ht="15">
      <c r="A92" s="49"/>
      <c r="B92" s="49"/>
      <c r="C92" s="51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</row>
    <row r="93" spans="1:73" ht="15">
      <c r="A93" s="49"/>
      <c r="B93" s="49"/>
      <c r="C93" s="51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</row>
    <row r="94" spans="1:73" ht="15">
      <c r="A94" s="49"/>
      <c r="B94" s="49"/>
      <c r="C94" s="51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</row>
    <row r="95" spans="1:73" ht="15">
      <c r="A95" s="49"/>
      <c r="B95" s="49"/>
      <c r="C95" s="51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</row>
    <row r="96" spans="1:73" ht="15">
      <c r="A96" s="49"/>
      <c r="B96" s="49"/>
      <c r="C96" s="51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</row>
    <row r="97" spans="1:73" ht="15">
      <c r="A97" s="49"/>
      <c r="B97" s="49"/>
      <c r="C97" s="51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</row>
    <row r="98" spans="1:73" ht="15">
      <c r="A98" s="49"/>
      <c r="B98" s="49"/>
      <c r="C98" s="51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</row>
    <row r="99" spans="1:73" ht="15">
      <c r="A99" s="49"/>
      <c r="B99" s="49"/>
      <c r="C99" s="51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</row>
    <row r="100" spans="1:73" ht="15">
      <c r="A100" s="49"/>
      <c r="B100" s="49"/>
      <c r="C100" s="51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</row>
    <row r="101" spans="1:73" ht="15">
      <c r="A101" s="49"/>
      <c r="B101" s="49"/>
      <c r="C101" s="51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</row>
    <row r="102" spans="1:73" ht="15">
      <c r="A102" s="49"/>
      <c r="B102" s="49"/>
      <c r="C102" s="51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</row>
    <row r="103" spans="1:73" ht="15">
      <c r="A103" s="49"/>
      <c r="B103" s="49"/>
      <c r="C103" s="51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</row>
    <row r="104" spans="1:73" ht="15">
      <c r="A104" s="49"/>
      <c r="B104" s="49"/>
      <c r="C104" s="51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</row>
    <row r="105" spans="1:73" ht="15">
      <c r="A105" s="49"/>
      <c r="B105" s="49"/>
      <c r="C105" s="51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</row>
    <row r="106" spans="1:73" ht="15">
      <c r="A106" s="49"/>
      <c r="B106" s="49"/>
      <c r="C106" s="51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</row>
    <row r="107" spans="1:73" ht="15">
      <c r="A107" s="49"/>
      <c r="B107" s="49"/>
      <c r="C107" s="51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</row>
    <row r="108" spans="1:73" ht="15">
      <c r="A108" s="49"/>
      <c r="B108" s="49"/>
      <c r="C108" s="51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</row>
    <row r="109" spans="1:73" ht="15">
      <c r="A109" s="49"/>
      <c r="B109" s="49"/>
      <c r="C109" s="51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</row>
    <row r="110" spans="1:73" ht="15">
      <c r="A110" s="49"/>
      <c r="B110" s="49"/>
      <c r="C110" s="51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</row>
    <row r="111" spans="1:73" ht="15">
      <c r="A111" s="49"/>
      <c r="B111" s="49"/>
      <c r="C111" s="51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</row>
    <row r="112" spans="1:73" ht="15">
      <c r="A112" s="49"/>
      <c r="B112" s="49"/>
      <c r="C112" s="51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</row>
    <row r="113" spans="1:73" ht="15">
      <c r="A113" s="49"/>
      <c r="B113" s="49"/>
      <c r="C113" s="51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</row>
    <row r="114" spans="1:73" ht="15">
      <c r="A114" s="49"/>
      <c r="B114" s="49"/>
      <c r="C114" s="51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</row>
    <row r="115" spans="1:73" ht="15">
      <c r="A115" s="49"/>
      <c r="B115" s="49"/>
      <c r="C115" s="51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</row>
    <row r="116" spans="1:73" ht="15">
      <c r="A116" s="49"/>
      <c r="B116" s="49"/>
      <c r="C116" s="51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</row>
    <row r="117" spans="1:73" ht="15">
      <c r="A117" s="49"/>
      <c r="B117" s="49"/>
      <c r="C117" s="51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</row>
    <row r="118" spans="1:73" ht="15">
      <c r="A118" s="49"/>
      <c r="B118" s="49"/>
      <c r="C118" s="51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</row>
    <row r="119" spans="1:73" ht="15">
      <c r="A119" s="49"/>
      <c r="B119" s="49"/>
      <c r="C119" s="51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</row>
    <row r="120" spans="1:73" ht="15">
      <c r="A120" s="49"/>
      <c r="B120" s="49"/>
      <c r="C120" s="51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</row>
    <row r="121" spans="1:73" ht="15">
      <c r="A121" s="49"/>
      <c r="B121" s="49"/>
      <c r="C121" s="51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</row>
    <row r="122" spans="1:73" ht="15">
      <c r="A122" s="49"/>
      <c r="B122" s="49"/>
      <c r="C122" s="51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</row>
    <row r="123" spans="1:73" ht="15">
      <c r="A123" s="49"/>
      <c r="B123" s="49"/>
      <c r="C123" s="51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</row>
    <row r="124" spans="1:73" ht="15">
      <c r="A124" s="49"/>
      <c r="B124" s="49"/>
      <c r="C124" s="51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</row>
    <row r="125" spans="1:73" ht="15">
      <c r="A125" s="49"/>
      <c r="B125" s="49"/>
      <c r="C125" s="51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</row>
    <row r="126" spans="1:73" ht="15">
      <c r="A126" s="49"/>
      <c r="B126" s="49"/>
      <c r="C126" s="51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</row>
    <row r="127" spans="1:73" ht="15">
      <c r="A127" s="49"/>
      <c r="B127" s="49"/>
      <c r="C127" s="51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</row>
    <row r="128" spans="1:73" ht="15">
      <c r="A128" s="49"/>
      <c r="B128" s="49"/>
      <c r="C128" s="51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</row>
    <row r="129" spans="1:73" ht="15">
      <c r="A129" s="49"/>
      <c r="B129" s="49"/>
      <c r="C129" s="51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</row>
    <row r="130" spans="1:73" ht="15">
      <c r="A130" s="49"/>
      <c r="B130" s="49"/>
      <c r="C130" s="51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</row>
    <row r="131" spans="1:73" ht="15">
      <c r="A131" s="49"/>
      <c r="B131" s="49"/>
      <c r="C131" s="51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</row>
    <row r="132" spans="1:73" ht="15">
      <c r="A132" s="49"/>
      <c r="B132" s="49"/>
      <c r="C132" s="51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</row>
    <row r="133" spans="1:73" ht="15">
      <c r="A133" s="49"/>
      <c r="B133" s="49"/>
      <c r="C133" s="51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</row>
    <row r="134" spans="1:73" ht="15">
      <c r="A134" s="49"/>
      <c r="B134" s="49"/>
      <c r="C134" s="51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</row>
    <row r="135" spans="1:73" ht="15">
      <c r="A135" s="49"/>
      <c r="B135" s="49"/>
      <c r="C135" s="51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</row>
    <row r="136" spans="1:73" ht="15">
      <c r="A136" s="49"/>
      <c r="B136" s="49"/>
      <c r="C136" s="51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</row>
    <row r="137" spans="1:73" ht="15">
      <c r="A137" s="49"/>
      <c r="B137" s="49"/>
      <c r="C137" s="51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</row>
    <row r="138" spans="1:73" ht="15">
      <c r="A138" s="49"/>
      <c r="B138" s="49"/>
      <c r="C138" s="51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</row>
    <row r="139" spans="1:73" ht="15">
      <c r="A139" s="49"/>
      <c r="B139" s="49"/>
      <c r="C139" s="51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</row>
    <row r="140" spans="1:73" ht="15">
      <c r="A140" s="49"/>
      <c r="B140" s="49"/>
      <c r="C140" s="51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</row>
    <row r="141" spans="1:73" ht="15">
      <c r="A141" s="49"/>
      <c r="B141" s="49"/>
      <c r="C141" s="51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</row>
    <row r="142" spans="1:73" ht="15">
      <c r="A142" s="49"/>
      <c r="B142" s="49"/>
      <c r="C142" s="51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</row>
    <row r="143" spans="1:73" ht="15">
      <c r="A143" s="49"/>
      <c r="B143" s="49"/>
      <c r="C143" s="51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</row>
    <row r="144" spans="1:73" ht="15">
      <c r="A144" s="49"/>
      <c r="B144" s="49"/>
      <c r="C144" s="51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</row>
    <row r="145" spans="1:73" ht="15">
      <c r="A145" s="49"/>
      <c r="B145" s="49"/>
      <c r="C145" s="51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</row>
    <row r="146" spans="1:73" ht="15">
      <c r="A146" s="49"/>
      <c r="B146" s="49"/>
      <c r="C146" s="51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</row>
    <row r="147" spans="1:73" ht="15">
      <c r="A147" s="49"/>
      <c r="B147" s="49"/>
      <c r="C147" s="51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</row>
    <row r="148" spans="1:73" ht="15">
      <c r="A148" s="49"/>
      <c r="B148" s="49"/>
      <c r="C148" s="51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</row>
    <row r="149" spans="1:73" ht="15">
      <c r="A149" s="49"/>
      <c r="B149" s="49"/>
      <c r="C149" s="51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</row>
    <row r="150" spans="1:73" ht="15">
      <c r="A150" s="49"/>
      <c r="B150" s="49"/>
      <c r="C150" s="51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</row>
    <row r="151" spans="1:73" ht="15">
      <c r="A151" s="49"/>
      <c r="B151" s="49"/>
      <c r="C151" s="51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</row>
    <row r="152" spans="1:73" ht="15">
      <c r="A152" s="49"/>
      <c r="B152" s="49"/>
      <c r="C152" s="51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</row>
    <row r="153" spans="1:73" ht="15">
      <c r="A153" s="49"/>
      <c r="B153" s="49"/>
      <c r="C153" s="51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</row>
    <row r="154" spans="1:73" ht="15">
      <c r="A154" s="49"/>
      <c r="B154" s="49"/>
      <c r="C154" s="51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</row>
    <row r="155" spans="1:73" ht="15">
      <c r="A155" s="49"/>
      <c r="B155" s="49"/>
      <c r="C155" s="51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</row>
    <row r="156" spans="1:73" ht="15">
      <c r="A156" s="49"/>
      <c r="B156" s="49"/>
      <c r="C156" s="51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</row>
    <row r="157" spans="1:73" ht="15">
      <c r="A157" s="49"/>
      <c r="B157" s="49"/>
      <c r="C157" s="51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</row>
    <row r="158" spans="1:73" ht="15">
      <c r="A158" s="49"/>
      <c r="B158" s="49"/>
      <c r="C158" s="51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</row>
    <row r="159" spans="1:73" ht="15">
      <c r="A159" s="49"/>
      <c r="B159" s="49"/>
      <c r="C159" s="51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</row>
    <row r="160" spans="1:73" ht="15">
      <c r="A160" s="49"/>
      <c r="B160" s="49"/>
      <c r="C160" s="51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</row>
    <row r="161" spans="1:73" ht="15">
      <c r="A161" s="49"/>
      <c r="B161" s="49"/>
      <c r="C161" s="51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</row>
    <row r="162" spans="1:73" ht="15">
      <c r="A162" s="49"/>
      <c r="B162" s="49"/>
      <c r="C162" s="51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</row>
    <row r="163" spans="1:73" ht="15">
      <c r="A163" s="49"/>
      <c r="B163" s="49"/>
      <c r="C163" s="51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</row>
    <row r="164" spans="1:73" ht="15">
      <c r="A164" s="49"/>
      <c r="B164" s="49"/>
      <c r="C164" s="51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</row>
    <row r="165" spans="1:73" ht="15">
      <c r="A165" s="49"/>
      <c r="B165" s="49"/>
      <c r="C165" s="51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</row>
    <row r="166" spans="1:73" ht="15">
      <c r="A166" s="49"/>
      <c r="B166" s="49"/>
      <c r="C166" s="51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</row>
    <row r="167" spans="1:73" ht="15">
      <c r="A167" s="49"/>
      <c r="B167" s="49"/>
      <c r="C167" s="51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</row>
    <row r="168" spans="1:73" ht="15">
      <c r="A168" s="49"/>
      <c r="B168" s="49"/>
      <c r="C168" s="51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</row>
    <row r="169" spans="1:73" ht="15">
      <c r="A169" s="49"/>
      <c r="B169" s="49"/>
      <c r="C169" s="51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</row>
    <row r="170" spans="1:73" ht="15">
      <c r="A170" s="49"/>
      <c r="B170" s="49"/>
      <c r="C170" s="51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</row>
    <row r="171" spans="1:73" ht="15">
      <c r="A171" s="49"/>
      <c r="B171" s="49"/>
      <c r="C171" s="51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</row>
    <row r="172" spans="1:73" ht="15">
      <c r="A172" s="49"/>
      <c r="B172" s="49"/>
      <c r="C172" s="51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</row>
    <row r="173" spans="1:73" ht="15">
      <c r="A173" s="49"/>
      <c r="B173" s="49"/>
      <c r="C173" s="51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</row>
    <row r="174" spans="1:73" ht="15">
      <c r="A174" s="49"/>
      <c r="B174" s="49"/>
      <c r="C174" s="51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</row>
    <row r="175" spans="1:73" ht="15">
      <c r="A175" s="49"/>
      <c r="B175" s="49"/>
      <c r="C175" s="51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</row>
    <row r="176" spans="1:73" ht="15">
      <c r="A176" s="49"/>
      <c r="B176" s="49"/>
      <c r="C176" s="51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</row>
    <row r="177" spans="1:73" ht="15">
      <c r="A177" s="49"/>
      <c r="B177" s="49"/>
      <c r="C177" s="51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</row>
    <row r="178" spans="1:73" ht="15">
      <c r="A178" s="49"/>
      <c r="B178" s="49"/>
      <c r="C178" s="51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</row>
    <row r="179" spans="1:73" ht="15">
      <c r="A179" s="49"/>
      <c r="B179" s="49"/>
      <c r="C179" s="51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</row>
    <row r="180" spans="1:73" ht="15">
      <c r="A180" s="49"/>
      <c r="B180" s="49"/>
      <c r="C180" s="51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</row>
    <row r="181" spans="1:73" ht="15">
      <c r="A181" s="49"/>
      <c r="B181" s="49"/>
      <c r="C181" s="51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</row>
    <row r="182" spans="1:73" ht="15">
      <c r="A182" s="49"/>
      <c r="B182" s="49"/>
      <c r="C182" s="51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</row>
    <row r="183" spans="1:73" ht="15">
      <c r="A183" s="49"/>
      <c r="B183" s="49"/>
      <c r="C183" s="51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</row>
    <row r="184" spans="1:73" ht="15">
      <c r="A184" s="49"/>
      <c r="B184" s="49"/>
      <c r="C184" s="51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</row>
    <row r="185" spans="1:73" ht="15">
      <c r="A185" s="49"/>
      <c r="B185" s="49"/>
      <c r="C185" s="51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</row>
    <row r="186" spans="1:73" ht="15">
      <c r="A186" s="49"/>
      <c r="B186" s="49"/>
      <c r="C186" s="51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</row>
    <row r="187" spans="1:73" ht="15">
      <c r="A187" s="49"/>
      <c r="B187" s="49"/>
      <c r="C187" s="51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</row>
    <row r="188" spans="1:73" ht="15">
      <c r="A188" s="49"/>
      <c r="B188" s="49"/>
      <c r="C188" s="51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</row>
    <row r="189" spans="1:73" ht="15">
      <c r="A189" s="49"/>
      <c r="B189" s="49"/>
      <c r="C189" s="51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</row>
    <row r="190" spans="1:73" ht="15">
      <c r="A190" s="49"/>
      <c r="B190" s="49"/>
      <c r="C190" s="51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</row>
    <row r="191" spans="1:73" ht="15">
      <c r="A191" s="49"/>
      <c r="B191" s="49"/>
      <c r="C191" s="51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</row>
    <row r="192" spans="1:73" ht="15">
      <c r="A192" s="49"/>
      <c r="B192" s="49"/>
      <c r="C192" s="51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</row>
    <row r="193" spans="1:73" ht="15">
      <c r="A193" s="49"/>
      <c r="B193" s="49"/>
      <c r="C193" s="51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</row>
    <row r="194" spans="1:73" ht="15">
      <c r="A194" s="49"/>
      <c r="B194" s="49"/>
      <c r="C194" s="51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</row>
    <row r="195" spans="1:73" ht="15">
      <c r="A195" s="49"/>
      <c r="B195" s="49"/>
      <c r="C195" s="51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</row>
    <row r="196" spans="1:73" ht="15">
      <c r="A196" s="49"/>
      <c r="B196" s="49"/>
      <c r="C196" s="51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</row>
    <row r="197" spans="1:73" ht="15">
      <c r="A197" s="49"/>
      <c r="B197" s="49"/>
      <c r="C197" s="51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</row>
    <row r="198" spans="1:73" ht="15">
      <c r="A198" s="49"/>
      <c r="B198" s="49"/>
      <c r="C198" s="51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</row>
    <row r="199" spans="1:73" ht="15">
      <c r="A199" s="49"/>
      <c r="B199" s="49"/>
      <c r="C199" s="51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</row>
    <row r="200" spans="1:73" ht="15">
      <c r="A200" s="49"/>
      <c r="B200" s="49"/>
      <c r="C200" s="51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</row>
    <row r="201" spans="1:73" ht="15">
      <c r="A201" s="49"/>
      <c r="B201" s="49"/>
      <c r="C201" s="51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</row>
    <row r="202" spans="1:73" ht="15">
      <c r="A202" s="49"/>
      <c r="B202" s="49"/>
      <c r="C202" s="51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</row>
    <row r="203" spans="1:73" ht="15">
      <c r="A203" s="49"/>
      <c r="B203" s="49"/>
      <c r="C203" s="51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</row>
    <row r="204" spans="1:73" ht="15">
      <c r="A204" s="49"/>
      <c r="B204" s="49"/>
      <c r="C204" s="51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</row>
    <row r="205" spans="1:73" ht="15">
      <c r="A205" s="49"/>
      <c r="B205" s="49"/>
      <c r="C205" s="51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</row>
    <row r="206" spans="1:73" ht="15">
      <c r="A206" s="49"/>
      <c r="B206" s="49"/>
      <c r="C206" s="51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</row>
    <row r="207" spans="1:73" ht="15">
      <c r="A207" s="49"/>
      <c r="B207" s="49"/>
      <c r="C207" s="51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</row>
    <row r="208" spans="1:73" ht="15">
      <c r="A208" s="49"/>
      <c r="B208" s="49"/>
      <c r="C208" s="51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</row>
    <row r="209" spans="1:73" ht="15">
      <c r="A209" s="49"/>
      <c r="B209" s="49"/>
      <c r="C209" s="51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</row>
    <row r="210" spans="1:73" ht="15">
      <c r="A210" s="49"/>
      <c r="B210" s="49"/>
      <c r="C210" s="51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</row>
    <row r="211" spans="1:73" ht="15">
      <c r="A211" s="49"/>
      <c r="B211" s="49"/>
      <c r="C211" s="51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</row>
    <row r="212" spans="1:73" ht="15">
      <c r="A212" s="49"/>
      <c r="B212" s="49"/>
      <c r="C212" s="51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</row>
    <row r="213" spans="1:73" ht="15">
      <c r="A213" s="49"/>
      <c r="B213" s="49"/>
      <c r="C213" s="51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</row>
    <row r="214" spans="1:73" ht="15">
      <c r="A214" s="49"/>
      <c r="B214" s="49"/>
      <c r="C214" s="51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</row>
    <row r="215" spans="1:73" ht="15">
      <c r="A215" s="49"/>
      <c r="B215" s="49"/>
      <c r="C215" s="51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</row>
    <row r="216" spans="1:73" ht="15">
      <c r="A216" s="49"/>
      <c r="B216" s="49"/>
      <c r="C216" s="51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</row>
    <row r="217" spans="1:73" ht="15">
      <c r="A217" s="49"/>
      <c r="B217" s="49"/>
      <c r="C217" s="51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</row>
    <row r="218" spans="1:73" ht="15">
      <c r="A218" s="49"/>
      <c r="B218" s="49"/>
      <c r="C218" s="51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</row>
    <row r="219" spans="1:73" ht="15">
      <c r="A219" s="49"/>
      <c r="B219" s="49"/>
      <c r="C219" s="51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</row>
    <row r="220" spans="1:73" ht="15">
      <c r="A220" s="49"/>
      <c r="B220" s="49"/>
      <c r="C220" s="51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</row>
    <row r="221" spans="1:73" ht="15">
      <c r="A221" s="49"/>
      <c r="B221" s="49"/>
      <c r="C221" s="51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</row>
    <row r="222" spans="1:73" ht="15">
      <c r="A222" s="49"/>
      <c r="B222" s="49"/>
      <c r="C222" s="51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</row>
    <row r="223" spans="1:73" ht="15">
      <c r="A223" s="49"/>
      <c r="B223" s="49"/>
      <c r="C223" s="51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</row>
    <row r="224" spans="1:73" ht="15">
      <c r="A224" s="49"/>
      <c r="B224" s="49"/>
      <c r="C224" s="51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</row>
    <row r="225" spans="1:73" ht="15">
      <c r="A225" s="49"/>
      <c r="B225" s="49"/>
      <c r="C225" s="51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</row>
    <row r="226" spans="1:73" ht="15">
      <c r="A226" s="49"/>
      <c r="B226" s="49"/>
      <c r="C226" s="51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</row>
    <row r="227" spans="1:73" ht="15">
      <c r="A227" s="49"/>
      <c r="B227" s="49"/>
      <c r="C227" s="51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</row>
    <row r="228" spans="1:73" ht="15">
      <c r="A228" s="49"/>
      <c r="B228" s="49"/>
      <c r="C228" s="51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</row>
    <row r="229" spans="1:73" ht="15">
      <c r="A229" s="49"/>
      <c r="B229" s="49"/>
      <c r="C229" s="51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</row>
    <row r="230" spans="1:73" ht="15">
      <c r="A230" s="49"/>
      <c r="B230" s="49"/>
      <c r="C230" s="51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</row>
    <row r="231" spans="1:73" ht="15">
      <c r="A231" s="49"/>
      <c r="B231" s="49"/>
      <c r="C231" s="51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</row>
    <row r="232" spans="1:73" ht="15">
      <c r="A232" s="49"/>
      <c r="B232" s="49"/>
      <c r="C232" s="51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</row>
    <row r="233" spans="1:73" ht="15">
      <c r="A233" s="49"/>
      <c r="B233" s="49"/>
      <c r="C233" s="51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</row>
    <row r="234" spans="1:73" ht="15">
      <c r="A234" s="49"/>
      <c r="B234" s="49"/>
      <c r="C234" s="51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</row>
    <row r="235" spans="1:73" ht="15">
      <c r="A235" s="49"/>
      <c r="B235" s="49"/>
      <c r="C235" s="51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</row>
    <row r="236" spans="1:73" ht="15">
      <c r="A236" s="49"/>
      <c r="B236" s="49"/>
      <c r="C236" s="51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</row>
    <row r="237" spans="1:73" ht="15">
      <c r="A237" s="49"/>
      <c r="B237" s="49"/>
      <c r="C237" s="51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</row>
    <row r="238" spans="1:73" ht="15">
      <c r="A238" s="49"/>
      <c r="B238" s="49"/>
      <c r="C238" s="51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</row>
    <row r="239" spans="1:73" ht="15">
      <c r="A239" s="49"/>
      <c r="B239" s="49"/>
      <c r="C239" s="51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</row>
    <row r="240" spans="1:73" ht="15">
      <c r="A240" s="49"/>
      <c r="B240" s="49"/>
      <c r="C240" s="51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</row>
    <row r="241" spans="1:73" ht="15">
      <c r="A241" s="49"/>
      <c r="B241" s="49"/>
      <c r="C241" s="51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</row>
    <row r="242" spans="1:73" ht="15">
      <c r="A242" s="49"/>
      <c r="B242" s="49"/>
      <c r="C242" s="51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</row>
    <row r="243" spans="1:73" ht="15">
      <c r="A243" s="49"/>
      <c r="B243" s="49"/>
      <c r="C243" s="51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</row>
    <row r="244" spans="1:73" ht="15">
      <c r="A244" s="49"/>
      <c r="B244" s="49"/>
      <c r="C244" s="51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</row>
    <row r="245" spans="1:73" ht="15">
      <c r="A245" s="49"/>
      <c r="B245" s="49"/>
      <c r="C245" s="51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</row>
    <row r="246" spans="1:73" ht="15">
      <c r="A246" s="49"/>
      <c r="B246" s="49"/>
      <c r="C246" s="51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</row>
    <row r="247" spans="1:73" ht="15">
      <c r="A247" s="49"/>
      <c r="B247" s="49"/>
      <c r="C247" s="51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</row>
    <row r="248" spans="1:73" ht="15">
      <c r="A248" s="49"/>
      <c r="B248" s="49"/>
      <c r="C248" s="51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</row>
    <row r="249" spans="1:73" ht="15">
      <c r="A249" s="49"/>
      <c r="B249" s="49"/>
      <c r="C249" s="51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</row>
    <row r="250" spans="1:73" ht="15">
      <c r="A250" s="49"/>
      <c r="B250" s="49"/>
      <c r="C250" s="51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</row>
    <row r="251" spans="1:73" ht="15">
      <c r="A251" s="49"/>
      <c r="B251" s="49"/>
      <c r="C251" s="51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</row>
    <row r="252" spans="1:73" ht="15">
      <c r="A252" s="49"/>
      <c r="B252" s="49"/>
      <c r="C252" s="51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</row>
    <row r="253" spans="1:73" ht="15">
      <c r="A253" s="49"/>
      <c r="B253" s="49"/>
      <c r="C253" s="51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</row>
    <row r="254" spans="1:73" ht="15">
      <c r="A254" s="49"/>
      <c r="B254" s="49"/>
      <c r="C254" s="51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</row>
    <row r="255" spans="1:73" ht="15">
      <c r="A255" s="49"/>
      <c r="B255" s="49"/>
      <c r="C255" s="51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</row>
    <row r="256" spans="1:73" ht="15">
      <c r="A256" s="49"/>
      <c r="B256" s="49"/>
      <c r="C256" s="51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</row>
    <row r="257" spans="1:73" ht="15">
      <c r="A257" s="49"/>
      <c r="B257" s="49"/>
      <c r="C257" s="51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</row>
    <row r="258" spans="1:73" ht="15">
      <c r="A258" s="49"/>
      <c r="B258" s="49"/>
      <c r="C258" s="51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</row>
    <row r="259" spans="1:73" ht="15">
      <c r="A259" s="49"/>
      <c r="B259" s="49"/>
      <c r="C259" s="51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</row>
    <row r="260" spans="1:73" ht="15">
      <c r="A260" s="49"/>
      <c r="B260" s="49"/>
      <c r="C260" s="51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</row>
    <row r="261" spans="1:73" ht="15">
      <c r="A261" s="49"/>
      <c r="B261" s="49"/>
      <c r="C261" s="51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</row>
    <row r="262" spans="1:73" ht="15">
      <c r="A262" s="49"/>
      <c r="B262" s="49"/>
      <c r="C262" s="51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</row>
    <row r="263" spans="1:73" ht="15">
      <c r="A263" s="49"/>
      <c r="B263" s="49"/>
      <c r="C263" s="51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</row>
    <row r="264" spans="1:73" ht="15">
      <c r="A264" s="49"/>
      <c r="B264" s="49"/>
      <c r="C264" s="51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</row>
    <row r="265" spans="1:73" ht="15">
      <c r="A265" s="49"/>
      <c r="B265" s="49"/>
      <c r="C265" s="51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</row>
    <row r="266" spans="1:73" ht="15">
      <c r="A266" s="49"/>
      <c r="B266" s="49"/>
      <c r="C266" s="51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</row>
    <row r="267" spans="1:73" ht="15">
      <c r="A267" s="49"/>
      <c r="B267" s="49"/>
      <c r="C267" s="51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</row>
    <row r="268" spans="1:73" ht="15">
      <c r="A268" s="49"/>
      <c r="B268" s="49"/>
      <c r="C268" s="51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</row>
    <row r="269" spans="1:73" ht="15">
      <c r="A269" s="49"/>
      <c r="B269" s="49"/>
      <c r="C269" s="51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</row>
    <row r="270" spans="1:73" ht="15">
      <c r="A270" s="49"/>
      <c r="B270" s="49"/>
      <c r="C270" s="51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</row>
    <row r="271" spans="1:73" ht="15">
      <c r="A271" s="49"/>
      <c r="B271" s="49"/>
      <c r="C271" s="51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</row>
    <row r="272" spans="1:73" ht="15">
      <c r="A272" s="49"/>
      <c r="B272" s="49"/>
      <c r="C272" s="51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</row>
    <row r="273" spans="1:73" ht="15">
      <c r="A273" s="49"/>
      <c r="B273" s="49"/>
      <c r="C273" s="51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</row>
    <row r="274" spans="1:73" ht="15">
      <c r="A274" s="49"/>
      <c r="B274" s="49"/>
      <c r="C274" s="51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</row>
    <row r="275" spans="1:73" ht="15">
      <c r="A275" s="49"/>
      <c r="B275" s="49"/>
      <c r="C275" s="51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</row>
    <row r="276" spans="1:73" ht="15">
      <c r="A276" s="49"/>
      <c r="B276" s="49"/>
      <c r="C276" s="51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</row>
    <row r="277" spans="1:73" ht="15">
      <c r="A277" s="49"/>
      <c r="B277" s="49"/>
      <c r="C277" s="51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</row>
    <row r="278" spans="1:73" ht="15">
      <c r="A278" s="49"/>
      <c r="B278" s="49"/>
      <c r="C278" s="51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</row>
    <row r="279" spans="1:73" ht="15">
      <c r="A279" s="49"/>
      <c r="B279" s="49"/>
      <c r="C279" s="51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</row>
    <row r="280" spans="1:73" ht="15">
      <c r="A280" s="49"/>
      <c r="B280" s="49"/>
      <c r="C280" s="51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</row>
    <row r="281" spans="1:73" ht="15">
      <c r="A281" s="49"/>
      <c r="B281" s="49"/>
      <c r="C281" s="51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</row>
    <row r="282" spans="1:73" ht="15">
      <c r="A282" s="49"/>
      <c r="B282" s="49"/>
      <c r="C282" s="51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</row>
    <row r="283" spans="1:73" ht="15">
      <c r="A283" s="49"/>
      <c r="B283" s="49"/>
      <c r="C283" s="51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</row>
    <row r="284" spans="1:73" ht="15">
      <c r="A284" s="49"/>
      <c r="B284" s="49"/>
      <c r="C284" s="51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</row>
    <row r="285" spans="1:73" ht="15">
      <c r="A285" s="49"/>
      <c r="B285" s="49"/>
      <c r="C285" s="51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</row>
    <row r="286" spans="1:73" ht="15">
      <c r="A286" s="49"/>
      <c r="B286" s="49"/>
      <c r="C286" s="51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</row>
    <row r="287" spans="1:73" ht="15">
      <c r="A287" s="49"/>
      <c r="B287" s="49"/>
      <c r="C287" s="51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</row>
    <row r="288" spans="1:73" ht="15">
      <c r="A288" s="49"/>
      <c r="B288" s="49"/>
      <c r="C288" s="51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</row>
    <row r="289" spans="1:73" ht="15">
      <c r="A289" s="49"/>
      <c r="B289" s="49"/>
      <c r="C289" s="51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</row>
    <row r="290" spans="1:73" ht="15">
      <c r="A290" s="49"/>
      <c r="B290" s="49"/>
      <c r="C290" s="51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</row>
    <row r="291" spans="1:73" ht="15">
      <c r="A291" s="49"/>
      <c r="B291" s="49"/>
      <c r="C291" s="51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</row>
    <row r="292" spans="1:73" ht="15">
      <c r="A292" s="49"/>
      <c r="B292" s="49"/>
      <c r="C292" s="51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</row>
    <row r="293" spans="1:73" ht="15">
      <c r="A293" s="49"/>
      <c r="B293" s="49"/>
      <c r="C293" s="51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</row>
    <row r="294" spans="1:73" ht="15">
      <c r="A294" s="49"/>
      <c r="B294" s="49"/>
      <c r="C294" s="51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</row>
    <row r="295" spans="1:73" ht="15">
      <c r="A295" s="49"/>
      <c r="B295" s="49"/>
      <c r="C295" s="51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</row>
    <row r="296" spans="1:73" ht="15">
      <c r="A296" s="49"/>
      <c r="B296" s="49"/>
      <c r="C296" s="51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</row>
    <row r="297" spans="1:73" ht="15">
      <c r="A297" s="49"/>
      <c r="B297" s="49"/>
      <c r="C297" s="51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</row>
    <row r="298" spans="1:73" ht="15">
      <c r="A298" s="49"/>
      <c r="B298" s="49"/>
      <c r="C298" s="51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</row>
    <row r="299" spans="1:73" ht="15">
      <c r="A299" s="49"/>
      <c r="B299" s="49"/>
      <c r="C299" s="51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</row>
    <row r="300" spans="1:73" ht="15">
      <c r="A300" s="49"/>
      <c r="B300" s="49"/>
      <c r="C300" s="51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</row>
    <row r="301" spans="1:73" ht="15">
      <c r="A301" s="49"/>
      <c r="B301" s="49"/>
      <c r="C301" s="51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</row>
    <row r="302" spans="1:73" ht="15">
      <c r="A302" s="49"/>
      <c r="B302" s="49"/>
      <c r="C302" s="51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</row>
    <row r="303" spans="1:73" ht="15">
      <c r="A303" s="49"/>
      <c r="B303" s="49"/>
      <c r="C303" s="51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</row>
    <row r="304" spans="1:73" ht="15">
      <c r="A304" s="49"/>
      <c r="B304" s="49"/>
      <c r="C304" s="51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</row>
    <row r="305" spans="1:73" ht="15">
      <c r="A305" s="49"/>
      <c r="B305" s="49"/>
      <c r="C305" s="51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</row>
    <row r="306" spans="1:73" ht="15">
      <c r="A306" s="49"/>
      <c r="B306" s="49"/>
      <c r="C306" s="51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</row>
    <row r="307" spans="1:73" ht="15">
      <c r="A307" s="49"/>
      <c r="B307" s="49"/>
      <c r="C307" s="51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</row>
    <row r="308" spans="1:73" ht="15">
      <c r="A308" s="49"/>
      <c r="B308" s="49"/>
      <c r="C308" s="51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</row>
    <row r="309" spans="1:73" ht="15">
      <c r="A309" s="49"/>
      <c r="B309" s="49"/>
      <c r="C309" s="51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</row>
    <row r="310" spans="1:73" ht="15">
      <c r="A310" s="49"/>
      <c r="B310" s="49"/>
      <c r="C310" s="51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</row>
    <row r="311" spans="1:73" ht="15">
      <c r="A311" s="49"/>
      <c r="B311" s="49"/>
      <c r="C311" s="51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</row>
    <row r="312" spans="1:73" ht="15">
      <c r="A312" s="49"/>
      <c r="B312" s="49"/>
      <c r="C312" s="51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</row>
    <row r="313" spans="1:73" ht="15">
      <c r="A313" s="49"/>
      <c r="B313" s="49"/>
      <c r="C313" s="51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</row>
    <row r="314" spans="1:73" ht="15">
      <c r="A314" s="49"/>
      <c r="B314" s="49"/>
      <c r="C314" s="51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</row>
    <row r="315" spans="1:73" ht="15">
      <c r="A315" s="49"/>
      <c r="B315" s="49"/>
      <c r="C315" s="51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</row>
    <row r="316" spans="1:73" ht="15">
      <c r="A316" s="49"/>
      <c r="B316" s="49"/>
      <c r="C316" s="51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</row>
    <row r="317" spans="1:73" ht="15">
      <c r="A317" s="49"/>
      <c r="B317" s="49"/>
      <c r="C317" s="51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</row>
    <row r="318" spans="1:73" ht="15">
      <c r="A318" s="49"/>
      <c r="B318" s="49"/>
      <c r="C318" s="51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</row>
    <row r="319" spans="1:73" ht="15">
      <c r="A319" s="49"/>
      <c r="B319" s="49"/>
      <c r="C319" s="51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</row>
    <row r="320" spans="1:73" ht="15">
      <c r="A320" s="49"/>
      <c r="B320" s="49"/>
      <c r="C320" s="51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</row>
    <row r="321" spans="1:73" ht="15">
      <c r="A321" s="49"/>
      <c r="B321" s="49"/>
      <c r="C321" s="51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</row>
    <row r="322" spans="1:73" ht="15">
      <c r="A322" s="49"/>
      <c r="B322" s="49"/>
      <c r="C322" s="51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</row>
    <row r="323" spans="1:73" ht="15">
      <c r="A323" s="49"/>
      <c r="B323" s="49"/>
      <c r="C323" s="51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</row>
    <row r="324" spans="1:73" ht="15">
      <c r="A324" s="49"/>
      <c r="B324" s="49"/>
      <c r="C324" s="51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</row>
    <row r="325" spans="1:73" ht="15">
      <c r="A325" s="49"/>
      <c r="B325" s="49"/>
      <c r="C325" s="51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</row>
    <row r="326" spans="1:73" ht="15">
      <c r="A326" s="49"/>
      <c r="B326" s="49"/>
      <c r="C326" s="51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</row>
    <row r="327" spans="1:73" ht="15">
      <c r="A327" s="49"/>
      <c r="B327" s="49"/>
      <c r="C327" s="51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</row>
    <row r="328" spans="1:73" ht="15">
      <c r="A328" s="49"/>
      <c r="B328" s="49"/>
      <c r="C328" s="51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</row>
    <row r="329" spans="1:73" ht="15">
      <c r="A329" s="49"/>
      <c r="B329" s="49"/>
      <c r="C329" s="51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</row>
    <row r="330" spans="1:73" ht="15">
      <c r="A330" s="49"/>
      <c r="B330" s="49"/>
      <c r="C330" s="51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</row>
    <row r="331" spans="1:73" ht="15">
      <c r="A331" s="49"/>
      <c r="B331" s="49"/>
      <c r="C331" s="51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</row>
    <row r="332" spans="1:73" ht="15">
      <c r="A332" s="49"/>
      <c r="B332" s="49"/>
      <c r="C332" s="51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</row>
    <row r="333" spans="1:73" ht="15">
      <c r="A333" s="49"/>
      <c r="B333" s="49"/>
      <c r="C333" s="51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</row>
    <row r="334" spans="1:73" ht="15">
      <c r="A334" s="49"/>
      <c r="B334" s="49"/>
      <c r="C334" s="51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</row>
    <row r="335" spans="1:73" ht="15">
      <c r="A335" s="49"/>
      <c r="B335" s="49"/>
      <c r="C335" s="51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</row>
    <row r="336" spans="1:73" ht="15">
      <c r="A336" s="49"/>
      <c r="B336" s="49"/>
      <c r="C336" s="51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</row>
    <row r="337" spans="1:73" ht="15">
      <c r="A337" s="49"/>
      <c r="B337" s="49"/>
      <c r="C337" s="51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</row>
    <row r="338" spans="1:73" ht="15">
      <c r="A338" s="49"/>
      <c r="B338" s="49"/>
      <c r="C338" s="51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</row>
    <row r="339" spans="1:73" ht="15">
      <c r="A339" s="49"/>
      <c r="B339" s="49"/>
      <c r="C339" s="51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</row>
    <row r="340" spans="1:73" ht="15">
      <c r="A340" s="49"/>
      <c r="B340" s="49"/>
      <c r="C340" s="51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</row>
    <row r="341" spans="1:73" ht="15">
      <c r="A341" s="49"/>
      <c r="B341" s="49"/>
      <c r="C341" s="51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</row>
    <row r="342" spans="1:73" ht="15">
      <c r="A342" s="49"/>
      <c r="B342" s="49"/>
      <c r="C342" s="51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</row>
    <row r="343" spans="1:73" ht="15">
      <c r="A343" s="49"/>
      <c r="B343" s="49"/>
      <c r="C343" s="51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</row>
    <row r="344" spans="1:73" ht="15">
      <c r="A344" s="49"/>
      <c r="B344" s="49"/>
      <c r="C344" s="51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</row>
    <row r="345" spans="1:73" ht="15">
      <c r="A345" s="49"/>
      <c r="B345" s="49"/>
      <c r="C345" s="51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</row>
    <row r="346" spans="1:73" ht="15">
      <c r="A346" s="49"/>
      <c r="B346" s="49"/>
      <c r="C346" s="51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</row>
    <row r="347" spans="1:73" ht="15">
      <c r="A347" s="49"/>
      <c r="B347" s="49"/>
      <c r="C347" s="51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</row>
    <row r="348" spans="1:73" ht="15">
      <c r="A348" s="49"/>
      <c r="B348" s="49"/>
      <c r="C348" s="51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</row>
    <row r="349" spans="1:73" ht="15">
      <c r="A349" s="49"/>
      <c r="B349" s="49"/>
      <c r="C349" s="51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</row>
    <row r="350" spans="1:73" ht="15">
      <c r="A350" s="49"/>
      <c r="B350" s="49"/>
      <c r="C350" s="51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</row>
    <row r="351" spans="1:73" ht="15">
      <c r="A351" s="49"/>
      <c r="B351" s="49"/>
      <c r="C351" s="51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</row>
    <row r="352" spans="1:73" ht="15">
      <c r="A352" s="49"/>
      <c r="B352" s="49"/>
      <c r="C352" s="51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</row>
    <row r="353" spans="1:73" ht="15">
      <c r="A353" s="49"/>
      <c r="B353" s="49"/>
      <c r="C353" s="51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</row>
    <row r="354" spans="1:73" ht="15">
      <c r="A354" s="49"/>
      <c r="B354" s="49"/>
      <c r="C354" s="51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</row>
    <row r="355" spans="1:73" ht="15">
      <c r="A355" s="49"/>
      <c r="B355" s="49"/>
      <c r="C355" s="51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</row>
    <row r="356" spans="1:73" ht="15">
      <c r="A356" s="49"/>
      <c r="B356" s="49"/>
      <c r="C356" s="51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</row>
    <row r="357" spans="1:73" ht="15">
      <c r="A357" s="49"/>
      <c r="B357" s="49"/>
      <c r="C357" s="51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</row>
    <row r="358" spans="1:73" ht="15">
      <c r="A358" s="49"/>
      <c r="B358" s="49"/>
      <c r="C358" s="51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</row>
    <row r="359" spans="1:73" ht="15">
      <c r="A359" s="49"/>
      <c r="B359" s="49"/>
      <c r="C359" s="51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</row>
    <row r="360" spans="1:73" ht="15">
      <c r="A360" s="49"/>
      <c r="B360" s="49"/>
      <c r="C360" s="51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</row>
    <row r="361" spans="1:73" ht="15">
      <c r="A361" s="49"/>
      <c r="B361" s="49"/>
      <c r="C361" s="51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</row>
    <row r="362" spans="1:73" ht="15">
      <c r="A362" s="49"/>
      <c r="B362" s="49"/>
      <c r="C362" s="51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</row>
    <row r="363" spans="1:73" ht="15">
      <c r="A363" s="49"/>
      <c r="B363" s="49"/>
      <c r="C363" s="51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</row>
    <row r="364" spans="1:73" ht="15">
      <c r="A364" s="49"/>
      <c r="B364" s="49"/>
      <c r="C364" s="51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</row>
    <row r="365" spans="1:73" ht="15">
      <c r="A365" s="49"/>
      <c r="B365" s="49"/>
      <c r="C365" s="51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</row>
    <row r="366" spans="1:73" ht="15">
      <c r="A366" s="49"/>
      <c r="B366" s="49"/>
      <c r="C366" s="51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</row>
    <row r="367" spans="1:73" ht="15">
      <c r="A367" s="49"/>
      <c r="B367" s="49"/>
      <c r="C367" s="51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</row>
    <row r="368" spans="1:73" ht="15">
      <c r="A368" s="49"/>
      <c r="B368" s="49"/>
      <c r="C368" s="51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</row>
    <row r="369" spans="1:73" ht="15">
      <c r="A369" s="49"/>
      <c r="B369" s="49"/>
      <c r="C369" s="51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</row>
    <row r="370" spans="1:73" ht="15">
      <c r="A370" s="49"/>
      <c r="B370" s="49"/>
      <c r="C370" s="51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</row>
    <row r="371" spans="1:73" ht="15">
      <c r="A371" s="49"/>
      <c r="B371" s="49"/>
      <c r="C371" s="51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</row>
    <row r="372" spans="1:73" ht="15">
      <c r="A372" s="49"/>
      <c r="B372" s="49"/>
      <c r="C372" s="51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</row>
    <row r="373" spans="1:73" ht="15">
      <c r="A373" s="49"/>
      <c r="B373" s="49"/>
      <c r="C373" s="51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</row>
    <row r="374" spans="1:73" ht="15">
      <c r="A374" s="49"/>
      <c r="B374" s="49"/>
      <c r="C374" s="51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</row>
    <row r="375" spans="1:73" ht="15">
      <c r="A375" s="49"/>
      <c r="B375" s="49"/>
      <c r="C375" s="51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</row>
    <row r="376" spans="1:73" ht="15">
      <c r="A376" s="49"/>
      <c r="B376" s="49"/>
      <c r="C376" s="51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</row>
    <row r="377" spans="1:73" ht="15">
      <c r="A377" s="49"/>
      <c r="B377" s="49"/>
      <c r="C377" s="51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</row>
    <row r="378" spans="1:73" ht="15">
      <c r="A378" s="49"/>
      <c r="B378" s="49"/>
      <c r="C378" s="51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/>
    </row>
    <row r="379" spans="1:73" ht="15">
      <c r="A379" s="49"/>
      <c r="B379" s="49"/>
      <c r="C379" s="51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</row>
    <row r="380" spans="1:73" ht="15">
      <c r="A380" s="49"/>
      <c r="B380" s="49"/>
      <c r="C380" s="51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</row>
    <row r="381" spans="1:73" ht="15">
      <c r="A381" s="49"/>
      <c r="B381" s="49"/>
      <c r="C381" s="51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</row>
    <row r="382" spans="1:73" ht="15">
      <c r="A382" s="49"/>
      <c r="B382" s="49"/>
      <c r="C382" s="51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</row>
    <row r="383" spans="1:73" ht="15">
      <c r="A383" s="49"/>
      <c r="B383" s="49"/>
      <c r="C383" s="51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</row>
    <row r="384" spans="1:73" ht="15">
      <c r="A384" s="49"/>
      <c r="B384" s="49"/>
      <c r="C384" s="51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</row>
    <row r="385" spans="1:73" ht="15">
      <c r="A385" s="49"/>
      <c r="B385" s="49"/>
      <c r="C385" s="51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</row>
    <row r="386" spans="1:73" ht="15">
      <c r="A386" s="49"/>
      <c r="B386" s="49"/>
      <c r="C386" s="51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</row>
    <row r="387" spans="1:73" ht="15">
      <c r="A387" s="49"/>
      <c r="B387" s="49"/>
      <c r="C387" s="51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</row>
    <row r="388" spans="1:73" ht="15">
      <c r="A388" s="49"/>
      <c r="B388" s="49"/>
      <c r="C388" s="51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</row>
    <row r="389" spans="1:73" ht="15">
      <c r="A389" s="49"/>
      <c r="B389" s="49"/>
      <c r="C389" s="51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</row>
    <row r="390" spans="1:73" ht="15">
      <c r="A390" s="49"/>
      <c r="B390" s="49"/>
      <c r="C390" s="51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4"/>
      <c r="BQ390" s="54"/>
      <c r="BR390" s="54"/>
      <c r="BS390" s="54"/>
      <c r="BT390" s="54"/>
      <c r="BU390" s="54"/>
    </row>
    <row r="391" spans="1:73" ht="15">
      <c r="A391" s="49"/>
      <c r="B391" s="49"/>
      <c r="C391" s="51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</row>
    <row r="392" spans="1:73" ht="15">
      <c r="A392" s="49"/>
      <c r="B392" s="49"/>
      <c r="C392" s="51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</row>
    <row r="393" spans="1:73" ht="15">
      <c r="A393" s="49"/>
      <c r="B393" s="49"/>
      <c r="C393" s="51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</row>
    <row r="394" spans="1:73" ht="15">
      <c r="A394" s="49"/>
      <c r="B394" s="49"/>
      <c r="C394" s="51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</row>
    <row r="395" spans="1:73" ht="15">
      <c r="A395" s="49"/>
      <c r="B395" s="49"/>
      <c r="C395" s="51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</row>
    <row r="396" spans="1:73" ht="15">
      <c r="A396" s="49"/>
      <c r="B396" s="49"/>
      <c r="C396" s="51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</row>
    <row r="397" spans="1:73" ht="15">
      <c r="A397" s="49"/>
      <c r="B397" s="49"/>
      <c r="C397" s="51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</row>
    <row r="398" spans="1:73" ht="15">
      <c r="A398" s="49"/>
      <c r="B398" s="49"/>
      <c r="C398" s="51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</row>
    <row r="399" spans="1:73" ht="15">
      <c r="A399" s="49"/>
      <c r="B399" s="49"/>
      <c r="C399" s="51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</row>
    <row r="400" spans="1:73" ht="15">
      <c r="A400" s="49"/>
      <c r="B400" s="49"/>
      <c r="C400" s="51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</row>
    <row r="401" spans="1:73" ht="15">
      <c r="A401" s="49"/>
      <c r="B401" s="49"/>
      <c r="C401" s="51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</row>
    <row r="402" spans="1:73" ht="15">
      <c r="A402" s="49"/>
      <c r="B402" s="49"/>
      <c r="C402" s="51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</row>
    <row r="403" spans="1:73" ht="15">
      <c r="A403" s="49"/>
      <c r="B403" s="49"/>
      <c r="C403" s="51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</row>
    <row r="404" spans="1:73" ht="15">
      <c r="A404" s="49"/>
      <c r="B404" s="49"/>
      <c r="C404" s="51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</row>
    <row r="405" spans="1:73" ht="15">
      <c r="A405" s="49"/>
      <c r="B405" s="49"/>
      <c r="C405" s="51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</row>
    <row r="406" spans="1:73" ht="15">
      <c r="A406" s="49"/>
      <c r="B406" s="49"/>
      <c r="C406" s="51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</row>
    <row r="407" spans="1:73" ht="15">
      <c r="A407" s="49"/>
      <c r="B407" s="49"/>
      <c r="C407" s="51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</row>
    <row r="408" spans="1:73" ht="15">
      <c r="A408" s="49"/>
      <c r="B408" s="49"/>
      <c r="C408" s="51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</row>
    <row r="409" spans="1:73" ht="15">
      <c r="A409" s="49"/>
      <c r="B409" s="49"/>
      <c r="C409" s="51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</row>
    <row r="410" spans="1:73" ht="15">
      <c r="A410" s="49"/>
      <c r="B410" s="49"/>
      <c r="C410" s="51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</row>
    <row r="411" spans="1:73" ht="15">
      <c r="A411" s="49"/>
      <c r="B411" s="49"/>
      <c r="C411" s="51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</row>
    <row r="412" spans="1:73" ht="15">
      <c r="A412" s="49"/>
      <c r="B412" s="49"/>
      <c r="C412" s="51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</row>
    <row r="413" spans="1:73" ht="15">
      <c r="A413" s="49"/>
      <c r="B413" s="49"/>
      <c r="C413" s="51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</row>
    <row r="414" spans="1:73" ht="15">
      <c r="A414" s="49"/>
      <c r="B414" s="49"/>
      <c r="C414" s="51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</row>
    <row r="415" spans="1:73" ht="15">
      <c r="A415" s="49"/>
      <c r="B415" s="49"/>
      <c r="C415" s="51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</row>
    <row r="416" spans="1:73" ht="15">
      <c r="A416" s="49"/>
      <c r="B416" s="49"/>
      <c r="C416" s="51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</row>
    <row r="417" spans="1:73" ht="15">
      <c r="A417" s="49"/>
      <c r="B417" s="49"/>
      <c r="C417" s="51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4"/>
      <c r="BQ417" s="54"/>
      <c r="BR417" s="54"/>
      <c r="BS417" s="54"/>
      <c r="BT417" s="54"/>
      <c r="BU417" s="54"/>
    </row>
    <row r="418" spans="1:73" ht="15">
      <c r="A418" s="49"/>
      <c r="B418" s="49"/>
      <c r="C418" s="51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4"/>
      <c r="BQ418" s="54"/>
      <c r="BR418" s="54"/>
      <c r="BS418" s="54"/>
      <c r="BT418" s="54"/>
      <c r="BU418" s="54"/>
    </row>
    <row r="419" spans="1:73" ht="15">
      <c r="A419" s="49"/>
      <c r="B419" s="49"/>
      <c r="C419" s="51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4"/>
      <c r="BQ419" s="54"/>
      <c r="BR419" s="54"/>
      <c r="BS419" s="54"/>
      <c r="BT419" s="54"/>
      <c r="BU419" s="54"/>
    </row>
    <row r="420" spans="1:73" ht="15">
      <c r="A420" s="49"/>
      <c r="B420" s="49"/>
      <c r="C420" s="51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4"/>
      <c r="BQ420" s="54"/>
      <c r="BR420" s="54"/>
      <c r="BS420" s="54"/>
      <c r="BT420" s="54"/>
      <c r="BU420" s="54"/>
    </row>
    <row r="421" spans="1:73" ht="15">
      <c r="A421" s="49"/>
      <c r="B421" s="49"/>
      <c r="C421" s="51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4"/>
      <c r="BU421" s="54"/>
    </row>
    <row r="422" spans="1:73" ht="15">
      <c r="A422" s="49"/>
      <c r="B422" s="49"/>
      <c r="C422" s="51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4"/>
      <c r="BQ422" s="54"/>
      <c r="BR422" s="54"/>
      <c r="BS422" s="54"/>
      <c r="BT422" s="54"/>
      <c r="BU422" s="54"/>
    </row>
    <row r="423" spans="1:73" ht="15">
      <c r="A423" s="49"/>
      <c r="B423" s="49"/>
      <c r="C423" s="51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4"/>
      <c r="BQ423" s="54"/>
      <c r="BR423" s="54"/>
      <c r="BS423" s="54"/>
      <c r="BT423" s="54"/>
      <c r="BU423" s="54"/>
    </row>
    <row r="424" spans="1:73" ht="15">
      <c r="A424" s="49"/>
      <c r="B424" s="49"/>
      <c r="C424" s="51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4"/>
      <c r="BQ424" s="54"/>
      <c r="BR424" s="54"/>
      <c r="BS424" s="54"/>
      <c r="BT424" s="54"/>
      <c r="BU424" s="54"/>
    </row>
    <row r="425" spans="1:73" ht="15">
      <c r="A425" s="49"/>
      <c r="B425" s="49"/>
      <c r="C425" s="51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4"/>
      <c r="BQ425" s="54"/>
      <c r="BR425" s="54"/>
      <c r="BS425" s="54"/>
      <c r="BT425" s="54"/>
      <c r="BU425" s="54"/>
    </row>
    <row r="426" spans="1:73" ht="15">
      <c r="A426" s="49"/>
      <c r="B426" s="49"/>
      <c r="C426" s="51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4"/>
      <c r="BQ426" s="54"/>
      <c r="BR426" s="54"/>
      <c r="BS426" s="54"/>
      <c r="BT426" s="54"/>
      <c r="BU426" s="54"/>
    </row>
    <row r="427" spans="1:73" ht="15">
      <c r="A427" s="49"/>
      <c r="B427" s="49"/>
      <c r="C427" s="51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4"/>
      <c r="BQ427" s="54"/>
      <c r="BR427" s="54"/>
      <c r="BS427" s="54"/>
      <c r="BT427" s="54"/>
      <c r="BU427" s="54"/>
    </row>
    <row r="428" spans="1:73" ht="15">
      <c r="A428" s="49"/>
      <c r="B428" s="49"/>
      <c r="C428" s="51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4"/>
      <c r="BQ428" s="54"/>
      <c r="BR428" s="54"/>
      <c r="BS428" s="54"/>
      <c r="BT428" s="54"/>
      <c r="BU428" s="54"/>
    </row>
    <row r="429" spans="1:73" ht="15">
      <c r="A429" s="49"/>
      <c r="B429" s="49"/>
      <c r="C429" s="51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4"/>
      <c r="BQ429" s="54"/>
      <c r="BR429" s="54"/>
      <c r="BS429" s="54"/>
      <c r="BT429" s="54"/>
      <c r="BU429" s="54"/>
    </row>
    <row r="430" spans="1:73" ht="15">
      <c r="A430" s="49"/>
      <c r="B430" s="49"/>
      <c r="C430" s="51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4"/>
      <c r="BQ430" s="54"/>
      <c r="BR430" s="54"/>
      <c r="BS430" s="54"/>
      <c r="BT430" s="54"/>
      <c r="BU430" s="54"/>
    </row>
    <row r="431" spans="1:73" ht="15">
      <c r="A431" s="49"/>
      <c r="B431" s="49"/>
      <c r="C431" s="51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4"/>
      <c r="BQ431" s="54"/>
      <c r="BR431" s="54"/>
      <c r="BS431" s="54"/>
      <c r="BT431" s="54"/>
      <c r="BU431" s="54"/>
    </row>
    <row r="432" spans="1:73" ht="15">
      <c r="A432" s="49"/>
      <c r="B432" s="49"/>
      <c r="C432" s="51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4"/>
      <c r="BQ432" s="54"/>
      <c r="BR432" s="54"/>
      <c r="BS432" s="54"/>
      <c r="BT432" s="54"/>
      <c r="BU432" s="54"/>
    </row>
    <row r="433" spans="1:73" ht="15">
      <c r="A433" s="49"/>
      <c r="B433" s="49"/>
      <c r="C433" s="51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</row>
    <row r="434" spans="1:73" ht="15">
      <c r="A434" s="49"/>
      <c r="B434" s="49"/>
      <c r="C434" s="51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4"/>
      <c r="BQ434" s="54"/>
      <c r="BR434" s="54"/>
      <c r="BS434" s="54"/>
      <c r="BT434" s="54"/>
      <c r="BU434" s="54"/>
    </row>
    <row r="435" spans="1:73" ht="15">
      <c r="A435" s="49"/>
      <c r="B435" s="49"/>
      <c r="C435" s="51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4"/>
      <c r="BQ435" s="54"/>
      <c r="BR435" s="54"/>
      <c r="BS435" s="54"/>
      <c r="BT435" s="54"/>
      <c r="BU435" s="54"/>
    </row>
    <row r="436" spans="1:73" ht="15">
      <c r="A436" s="49"/>
      <c r="B436" s="49"/>
      <c r="C436" s="51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</row>
    <row r="437" spans="1:73" ht="15">
      <c r="A437" s="49"/>
      <c r="B437" s="49"/>
      <c r="C437" s="51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4"/>
      <c r="BU437" s="54"/>
    </row>
    <row r="438" spans="1:73" ht="15">
      <c r="A438" s="49"/>
      <c r="B438" s="49"/>
      <c r="C438" s="51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</row>
    <row r="439" spans="1:73" ht="15">
      <c r="A439" s="49"/>
      <c r="B439" s="49"/>
      <c r="C439" s="51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R439" s="54"/>
      <c r="BS439" s="54"/>
      <c r="BT439" s="54"/>
      <c r="BU439" s="54"/>
    </row>
    <row r="440" spans="1:73" ht="15">
      <c r="A440" s="49"/>
      <c r="B440" s="49"/>
      <c r="C440" s="51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4"/>
      <c r="BQ440" s="54"/>
      <c r="BR440" s="54"/>
      <c r="BS440" s="54"/>
      <c r="BT440" s="54"/>
      <c r="BU440" s="54"/>
    </row>
    <row r="441" spans="1:73" ht="15">
      <c r="A441" s="49"/>
      <c r="B441" s="49"/>
      <c r="C441" s="51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</row>
    <row r="442" spans="1:73" ht="15">
      <c r="A442" s="49"/>
      <c r="B442" s="49"/>
      <c r="C442" s="51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</row>
    <row r="443" spans="1:73" ht="15">
      <c r="A443" s="49"/>
      <c r="B443" s="49"/>
      <c r="C443" s="51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4"/>
      <c r="BQ443" s="54"/>
      <c r="BR443" s="54"/>
      <c r="BS443" s="54"/>
      <c r="BT443" s="54"/>
      <c r="BU443" s="54"/>
    </row>
    <row r="444" spans="1:73" ht="15">
      <c r="A444" s="49"/>
      <c r="B444" s="49"/>
      <c r="C444" s="51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</row>
    <row r="445" spans="1:73" ht="15">
      <c r="A445" s="49"/>
      <c r="B445" s="49"/>
      <c r="C445" s="51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</row>
    <row r="446" spans="1:73" ht="15">
      <c r="A446" s="49"/>
      <c r="B446" s="49"/>
      <c r="C446" s="51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</row>
    <row r="447" spans="1:73" ht="15">
      <c r="A447" s="49"/>
      <c r="B447" s="49"/>
      <c r="C447" s="51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</row>
    <row r="448" spans="1:73" ht="15">
      <c r="A448" s="49"/>
      <c r="B448" s="49"/>
      <c r="C448" s="51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</row>
    <row r="449" spans="1:73" ht="15">
      <c r="A449" s="49"/>
      <c r="B449" s="49"/>
      <c r="C449" s="51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</row>
    <row r="450" spans="1:73" ht="15">
      <c r="A450" s="49"/>
      <c r="B450" s="49"/>
      <c r="C450" s="51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</row>
    <row r="451" spans="1:73" ht="15">
      <c r="A451" s="49"/>
      <c r="B451" s="49"/>
      <c r="C451" s="51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</row>
    <row r="452" spans="1:73" ht="15">
      <c r="A452" s="49"/>
      <c r="B452" s="49"/>
      <c r="C452" s="51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</row>
    <row r="453" spans="1:73" ht="15">
      <c r="A453" s="49"/>
      <c r="B453" s="49"/>
      <c r="C453" s="51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4"/>
      <c r="BQ453" s="54"/>
      <c r="BR453" s="54"/>
      <c r="BS453" s="54"/>
      <c r="BT453" s="54"/>
      <c r="BU453" s="54"/>
    </row>
    <row r="454" spans="1:73" ht="15">
      <c r="A454" s="49"/>
      <c r="B454" s="49"/>
      <c r="C454" s="51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</row>
    <row r="455" spans="1:73" ht="15">
      <c r="A455" s="49"/>
      <c r="B455" s="49"/>
      <c r="C455" s="51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</row>
    <row r="456" spans="1:73" ht="15">
      <c r="A456" s="49"/>
      <c r="B456" s="49"/>
      <c r="C456" s="51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4"/>
      <c r="BQ456" s="54"/>
      <c r="BR456" s="54"/>
      <c r="BS456" s="54"/>
      <c r="BT456" s="54"/>
      <c r="BU456" s="54"/>
    </row>
    <row r="457" spans="1:73" ht="15">
      <c r="A457" s="49"/>
      <c r="B457" s="49"/>
      <c r="C457" s="51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</row>
    <row r="458" spans="1:73" ht="15">
      <c r="A458" s="49"/>
      <c r="B458" s="49"/>
      <c r="C458" s="51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4"/>
      <c r="BQ458" s="54"/>
      <c r="BR458" s="54"/>
      <c r="BS458" s="54"/>
      <c r="BT458" s="54"/>
      <c r="BU458" s="54"/>
    </row>
    <row r="459" spans="1:73" ht="15">
      <c r="A459" s="49"/>
      <c r="B459" s="49"/>
      <c r="C459" s="51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</row>
    <row r="460" spans="1:73" ht="15">
      <c r="A460" s="49"/>
      <c r="B460" s="49"/>
      <c r="C460" s="51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</row>
    <row r="461" spans="1:73" ht="15">
      <c r="A461" s="49"/>
      <c r="B461" s="49"/>
      <c r="C461" s="51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</row>
    <row r="462" spans="1:73" ht="15">
      <c r="A462" s="49"/>
      <c r="B462" s="49"/>
      <c r="C462" s="51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/>
    </row>
    <row r="463" spans="1:73" ht="15">
      <c r="A463" s="49"/>
      <c r="B463" s="49"/>
      <c r="C463" s="51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/>
    </row>
    <row r="464" spans="1:73" ht="15">
      <c r="A464" s="49"/>
      <c r="B464" s="49"/>
      <c r="C464" s="51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4"/>
      <c r="BQ464" s="54"/>
      <c r="BR464" s="54"/>
      <c r="BS464" s="54"/>
      <c r="BT464" s="54"/>
      <c r="BU464" s="54"/>
    </row>
    <row r="465" spans="1:73" ht="15">
      <c r="A465" s="49"/>
      <c r="B465" s="49"/>
      <c r="C465" s="51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4"/>
      <c r="BQ465" s="54"/>
      <c r="BR465" s="54"/>
      <c r="BS465" s="54"/>
      <c r="BT465" s="54"/>
      <c r="BU465" s="54"/>
    </row>
    <row r="466" spans="1:73" ht="15">
      <c r="A466" s="49"/>
      <c r="B466" s="49"/>
      <c r="C466" s="51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4"/>
      <c r="BQ466" s="54"/>
      <c r="BR466" s="54"/>
      <c r="BS466" s="54"/>
      <c r="BT466" s="54"/>
      <c r="BU466" s="54"/>
    </row>
    <row r="467" spans="1:73" ht="15">
      <c r="A467" s="49"/>
      <c r="B467" s="49"/>
      <c r="C467" s="51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4"/>
      <c r="BQ467" s="54"/>
      <c r="BR467" s="54"/>
      <c r="BS467" s="54"/>
      <c r="BT467" s="54"/>
      <c r="BU467" s="54"/>
    </row>
    <row r="468" spans="1:73" ht="15">
      <c r="A468" s="49"/>
      <c r="B468" s="49"/>
      <c r="C468" s="51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4"/>
      <c r="BQ468" s="54"/>
      <c r="BR468" s="54"/>
      <c r="BS468" s="54"/>
      <c r="BT468" s="54"/>
      <c r="BU468" s="54"/>
    </row>
    <row r="469" spans="1:73" ht="15">
      <c r="A469" s="49"/>
      <c r="B469" s="49"/>
      <c r="C469" s="51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</row>
    <row r="470" spans="1:73" ht="15">
      <c r="A470" s="49"/>
      <c r="B470" s="49"/>
      <c r="C470" s="51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4"/>
      <c r="BQ470" s="54"/>
      <c r="BR470" s="54"/>
      <c r="BS470" s="54"/>
      <c r="BT470" s="54"/>
      <c r="BU470" s="54"/>
    </row>
    <row r="471" spans="1:73" ht="15">
      <c r="A471" s="49"/>
      <c r="B471" s="49"/>
      <c r="C471" s="51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</row>
    <row r="472" spans="1:73" ht="15">
      <c r="A472" s="49"/>
      <c r="B472" s="49"/>
      <c r="C472" s="51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4"/>
      <c r="BQ472" s="54"/>
      <c r="BR472" s="54"/>
      <c r="BS472" s="54"/>
      <c r="BT472" s="54"/>
      <c r="BU472" s="54"/>
    </row>
    <row r="473" spans="1:73" ht="15">
      <c r="A473" s="49"/>
      <c r="B473" s="49"/>
      <c r="C473" s="51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</row>
    <row r="474" spans="1:73" ht="15">
      <c r="A474" s="49"/>
      <c r="B474" s="49"/>
      <c r="C474" s="51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</row>
    <row r="475" spans="1:73" ht="15">
      <c r="A475" s="49"/>
      <c r="B475" s="49"/>
      <c r="C475" s="51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</row>
    <row r="476" spans="1:73" ht="15">
      <c r="A476" s="49"/>
      <c r="B476" s="49"/>
      <c r="C476" s="51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</row>
    <row r="477" spans="1:73" ht="15">
      <c r="A477" s="49"/>
      <c r="B477" s="49"/>
      <c r="C477" s="51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4"/>
      <c r="BQ477" s="54"/>
      <c r="BR477" s="54"/>
      <c r="BS477" s="54"/>
      <c r="BT477" s="54"/>
      <c r="BU477" s="54"/>
    </row>
    <row r="478" spans="1:73" ht="15">
      <c r="A478" s="49"/>
      <c r="B478" s="49"/>
      <c r="C478" s="51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4"/>
      <c r="BQ478" s="54"/>
      <c r="BR478" s="54"/>
      <c r="BS478" s="54"/>
      <c r="BT478" s="54"/>
      <c r="BU478" s="54"/>
    </row>
    <row r="479" spans="1:73" ht="15">
      <c r="A479" s="49"/>
      <c r="B479" s="49"/>
      <c r="C479" s="51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</row>
    <row r="480" spans="1:73" ht="15">
      <c r="A480" s="49"/>
      <c r="B480" s="49"/>
      <c r="C480" s="51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4"/>
      <c r="BQ480" s="54"/>
      <c r="BR480" s="54"/>
      <c r="BS480" s="54"/>
      <c r="BT480" s="54"/>
      <c r="BU480" s="54"/>
    </row>
    <row r="481" spans="1:73" ht="15">
      <c r="A481" s="49"/>
      <c r="B481" s="49"/>
      <c r="C481" s="51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4"/>
      <c r="BQ481" s="54"/>
      <c r="BR481" s="54"/>
      <c r="BS481" s="54"/>
      <c r="BT481" s="54"/>
      <c r="BU481" s="54"/>
    </row>
    <row r="482" spans="1:73" ht="15">
      <c r="A482" s="49"/>
      <c r="B482" s="49"/>
      <c r="C482" s="51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4"/>
      <c r="BQ482" s="54"/>
      <c r="BR482" s="54"/>
      <c r="BS482" s="54"/>
      <c r="BT482" s="54"/>
      <c r="BU482" s="54"/>
    </row>
    <row r="483" spans="1:73" ht="15">
      <c r="A483" s="49"/>
      <c r="B483" s="49"/>
      <c r="C483" s="51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4"/>
      <c r="BQ483" s="54"/>
      <c r="BR483" s="54"/>
      <c r="BS483" s="54"/>
      <c r="BT483" s="54"/>
      <c r="BU483" s="54"/>
    </row>
    <row r="484" spans="1:73" ht="15">
      <c r="A484" s="49"/>
      <c r="B484" s="49"/>
      <c r="C484" s="51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</row>
    <row r="485" spans="1:73" ht="15">
      <c r="A485" s="49"/>
      <c r="B485" s="49"/>
      <c r="C485" s="51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4"/>
      <c r="BQ485" s="54"/>
      <c r="BR485" s="54"/>
      <c r="BS485" s="54"/>
      <c r="BT485" s="54"/>
      <c r="BU485" s="54"/>
    </row>
    <row r="486" spans="1:73" ht="15">
      <c r="A486" s="49"/>
      <c r="B486" s="49"/>
      <c r="C486" s="51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4"/>
      <c r="BQ486" s="54"/>
      <c r="BR486" s="54"/>
      <c r="BS486" s="54"/>
      <c r="BT486" s="54"/>
      <c r="BU486" s="54"/>
    </row>
    <row r="487" spans="1:73" ht="15">
      <c r="A487" s="49"/>
      <c r="B487" s="49"/>
      <c r="C487" s="51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4"/>
      <c r="BQ487" s="54"/>
      <c r="BR487" s="54"/>
      <c r="BS487" s="54"/>
      <c r="BT487" s="54"/>
      <c r="BU487" s="54"/>
    </row>
    <row r="488" spans="1:73" ht="15">
      <c r="A488" s="49"/>
      <c r="B488" s="49"/>
      <c r="C488" s="51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4"/>
      <c r="BQ488" s="54"/>
      <c r="BR488" s="54"/>
      <c r="BS488" s="54"/>
      <c r="BT488" s="54"/>
      <c r="BU488" s="54"/>
    </row>
    <row r="489" spans="1:73" ht="15">
      <c r="A489" s="49"/>
      <c r="B489" s="49"/>
      <c r="C489" s="51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</row>
    <row r="490" spans="1:73" ht="15">
      <c r="A490" s="49"/>
      <c r="B490" s="49"/>
      <c r="C490" s="51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4"/>
      <c r="BQ490" s="54"/>
      <c r="BR490" s="54"/>
      <c r="BS490" s="54"/>
      <c r="BT490" s="54"/>
      <c r="BU490" s="54"/>
    </row>
    <row r="491" spans="1:73" ht="15">
      <c r="A491" s="49"/>
      <c r="B491" s="49"/>
      <c r="C491" s="51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4"/>
      <c r="BQ491" s="54"/>
      <c r="BR491" s="54"/>
      <c r="BS491" s="54"/>
      <c r="BT491" s="54"/>
      <c r="BU491" s="54"/>
    </row>
    <row r="492" spans="1:73" ht="15">
      <c r="A492" s="49"/>
      <c r="B492" s="49"/>
      <c r="C492" s="51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4"/>
      <c r="BQ492" s="54"/>
      <c r="BR492" s="54"/>
      <c r="BS492" s="54"/>
      <c r="BT492" s="54"/>
      <c r="BU492" s="54"/>
    </row>
    <row r="493" spans="1:73" ht="15">
      <c r="A493" s="49"/>
      <c r="B493" s="49"/>
      <c r="C493" s="51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4"/>
      <c r="BQ493" s="54"/>
      <c r="BR493" s="54"/>
      <c r="BS493" s="54"/>
      <c r="BT493" s="54"/>
      <c r="BU493" s="54"/>
    </row>
    <row r="494" spans="1:73" ht="15">
      <c r="A494" s="49"/>
      <c r="B494" s="49"/>
      <c r="C494" s="51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4"/>
      <c r="BQ494" s="54"/>
      <c r="BR494" s="54"/>
      <c r="BS494" s="54"/>
      <c r="BT494" s="54"/>
      <c r="BU494" s="54"/>
    </row>
    <row r="495" spans="1:73" ht="15">
      <c r="A495" s="49"/>
      <c r="B495" s="49"/>
      <c r="C495" s="51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4"/>
      <c r="BQ495" s="54"/>
      <c r="BR495" s="54"/>
      <c r="BS495" s="54"/>
      <c r="BT495" s="54"/>
      <c r="BU495" s="54"/>
    </row>
    <row r="496" spans="1:73" ht="15">
      <c r="A496" s="49"/>
      <c r="B496" s="49"/>
      <c r="C496" s="51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4"/>
      <c r="BQ496" s="54"/>
      <c r="BR496" s="54"/>
      <c r="BS496" s="54"/>
      <c r="BT496" s="54"/>
      <c r="BU496" s="54"/>
    </row>
    <row r="497" spans="1:73" ht="15">
      <c r="A497" s="49"/>
      <c r="B497" s="49"/>
      <c r="C497" s="51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4"/>
      <c r="BQ497" s="54"/>
      <c r="BR497" s="54"/>
      <c r="BS497" s="54"/>
      <c r="BT497" s="54"/>
      <c r="BU497" s="54"/>
    </row>
    <row r="498" spans="1:73" ht="15">
      <c r="A498" s="49"/>
      <c r="B498" s="49"/>
      <c r="C498" s="51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54"/>
      <c r="BT498" s="54"/>
      <c r="BU498" s="54"/>
    </row>
    <row r="499" spans="1:73" ht="15">
      <c r="A499" s="49"/>
      <c r="B499" s="49"/>
      <c r="C499" s="51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54"/>
      <c r="BT499" s="54"/>
      <c r="BU499" s="54"/>
    </row>
    <row r="500" spans="1:73" ht="15">
      <c r="A500" s="49"/>
      <c r="B500" s="49"/>
      <c r="C500" s="51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</row>
    <row r="501" spans="1:73" ht="15">
      <c r="A501" s="49"/>
      <c r="B501" s="49"/>
      <c r="C501" s="51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54"/>
      <c r="BT501" s="54"/>
      <c r="BU501" s="54"/>
    </row>
    <row r="502" spans="1:73" ht="15">
      <c r="A502" s="49"/>
      <c r="B502" s="49"/>
      <c r="C502" s="51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4"/>
      <c r="BQ502" s="54"/>
      <c r="BR502" s="54"/>
      <c r="BS502" s="54"/>
      <c r="BT502" s="54"/>
      <c r="BU502" s="54"/>
    </row>
    <row r="503" spans="1:73" ht="15">
      <c r="A503" s="49"/>
      <c r="B503" s="49"/>
      <c r="C503" s="51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4"/>
      <c r="BQ503" s="54"/>
      <c r="BR503" s="54"/>
      <c r="BS503" s="54"/>
      <c r="BT503" s="54"/>
      <c r="BU503" s="54"/>
    </row>
    <row r="504" spans="1:73" ht="15">
      <c r="A504" s="49"/>
      <c r="B504" s="49"/>
      <c r="C504" s="51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4"/>
      <c r="BQ504" s="54"/>
      <c r="BR504" s="54"/>
      <c r="BS504" s="54"/>
      <c r="BT504" s="54"/>
      <c r="BU504" s="54"/>
    </row>
    <row r="505" spans="1:73" ht="15">
      <c r="A505" s="49"/>
      <c r="B505" s="49"/>
      <c r="C505" s="51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4"/>
      <c r="BQ505" s="54"/>
      <c r="BR505" s="54"/>
      <c r="BS505" s="54"/>
      <c r="BT505" s="54"/>
      <c r="BU505" s="54"/>
    </row>
    <row r="506" spans="1:73" ht="15">
      <c r="A506" s="49"/>
      <c r="B506" s="49"/>
      <c r="C506" s="51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4"/>
      <c r="BQ506" s="54"/>
      <c r="BR506" s="54"/>
      <c r="BS506" s="54"/>
      <c r="BT506" s="54"/>
      <c r="BU506" s="54"/>
    </row>
    <row r="507" spans="1:73" ht="15">
      <c r="A507" s="49"/>
      <c r="B507" s="49"/>
      <c r="C507" s="51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4"/>
      <c r="BQ507" s="54"/>
      <c r="BR507" s="54"/>
      <c r="BS507" s="54"/>
      <c r="BT507" s="54"/>
      <c r="BU507" s="54"/>
    </row>
    <row r="508" spans="1:73" ht="15">
      <c r="A508" s="49"/>
      <c r="B508" s="49"/>
      <c r="C508" s="51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4"/>
      <c r="BQ508" s="54"/>
      <c r="BR508" s="54"/>
      <c r="BS508" s="54"/>
      <c r="BT508" s="54"/>
      <c r="BU508" s="54"/>
    </row>
    <row r="509" spans="1:73" ht="15">
      <c r="A509" s="49"/>
      <c r="B509" s="49"/>
      <c r="C509" s="51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4"/>
      <c r="BQ509" s="54"/>
      <c r="BR509" s="54"/>
      <c r="BS509" s="54"/>
      <c r="BT509" s="54"/>
      <c r="BU509" s="54"/>
    </row>
    <row r="510" spans="1:73" ht="15">
      <c r="A510" s="49"/>
      <c r="B510" s="49"/>
      <c r="C510" s="51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4"/>
      <c r="BQ510" s="54"/>
      <c r="BR510" s="54"/>
      <c r="BS510" s="54"/>
      <c r="BT510" s="54"/>
      <c r="BU510" s="54"/>
    </row>
    <row r="511" spans="1:73" ht="15">
      <c r="A511" s="49"/>
      <c r="B511" s="49"/>
      <c r="C511" s="51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4"/>
      <c r="BQ511" s="54"/>
      <c r="BR511" s="54"/>
      <c r="BS511" s="54"/>
      <c r="BT511" s="54"/>
      <c r="BU511" s="54"/>
    </row>
    <row r="512" spans="1:73" ht="15">
      <c r="A512" s="49"/>
      <c r="B512" s="49"/>
      <c r="C512" s="51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4"/>
      <c r="BQ512" s="54"/>
      <c r="BR512" s="54"/>
      <c r="BS512" s="54"/>
      <c r="BT512" s="54"/>
      <c r="BU512" s="54"/>
    </row>
    <row r="513" spans="1:73" ht="15">
      <c r="A513" s="49"/>
      <c r="B513" s="49"/>
      <c r="C513" s="51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4"/>
      <c r="BQ513" s="54"/>
      <c r="BR513" s="54"/>
      <c r="BS513" s="54"/>
      <c r="BT513" s="54"/>
      <c r="BU513" s="54"/>
    </row>
    <row r="514" spans="1:73" ht="15">
      <c r="A514" s="49"/>
      <c r="B514" s="49"/>
      <c r="C514" s="51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4"/>
      <c r="BQ514" s="54"/>
      <c r="BR514" s="54"/>
      <c r="BS514" s="54"/>
      <c r="BT514" s="54"/>
      <c r="BU514" s="54"/>
    </row>
    <row r="515" spans="1:73" ht="15">
      <c r="A515" s="49"/>
      <c r="B515" s="49"/>
      <c r="C515" s="51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4"/>
      <c r="BQ515" s="54"/>
      <c r="BR515" s="54"/>
      <c r="BS515" s="54"/>
      <c r="BT515" s="54"/>
      <c r="BU515" s="54"/>
    </row>
    <row r="516" spans="1:73" ht="15">
      <c r="A516" s="49"/>
      <c r="B516" s="49"/>
      <c r="C516" s="51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4"/>
      <c r="BQ516" s="54"/>
      <c r="BR516" s="54"/>
      <c r="BS516" s="54"/>
      <c r="BT516" s="54"/>
      <c r="BU516" s="54"/>
    </row>
    <row r="517" spans="1:73" ht="15">
      <c r="A517" s="49"/>
      <c r="B517" s="49"/>
      <c r="C517" s="51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54"/>
      <c r="BT517" s="54"/>
      <c r="BU517" s="54"/>
    </row>
    <row r="518" spans="1:73" ht="15">
      <c r="A518" s="49"/>
      <c r="B518" s="49"/>
      <c r="C518" s="51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4"/>
      <c r="BQ518" s="54"/>
      <c r="BR518" s="54"/>
      <c r="BS518" s="54"/>
      <c r="BT518" s="54"/>
      <c r="BU518" s="54"/>
    </row>
    <row r="519" spans="1:73" ht="15">
      <c r="A519" s="49"/>
      <c r="B519" s="49"/>
      <c r="C519" s="51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4"/>
      <c r="BQ519" s="54"/>
      <c r="BR519" s="54"/>
      <c r="BS519" s="54"/>
      <c r="BT519" s="54"/>
      <c r="BU519" s="54"/>
    </row>
    <row r="520" spans="1:73" ht="15">
      <c r="A520" s="49"/>
      <c r="B520" s="49"/>
      <c r="C520" s="51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4"/>
      <c r="BQ520" s="54"/>
      <c r="BR520" s="54"/>
      <c r="BS520" s="54"/>
      <c r="BT520" s="54"/>
      <c r="BU520" s="54"/>
    </row>
    <row r="521" spans="1:73" ht="15">
      <c r="A521" s="49"/>
      <c r="B521" s="49"/>
      <c r="C521" s="51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4"/>
      <c r="BQ521" s="54"/>
      <c r="BR521" s="54"/>
      <c r="BS521" s="54"/>
      <c r="BT521" s="54"/>
      <c r="BU521" s="54"/>
    </row>
    <row r="522" spans="1:73" ht="15">
      <c r="A522" s="49"/>
      <c r="B522" s="49"/>
      <c r="C522" s="51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4"/>
      <c r="BQ522" s="54"/>
      <c r="BR522" s="54"/>
      <c r="BS522" s="54"/>
      <c r="BT522" s="54"/>
      <c r="BU522" s="54"/>
    </row>
    <row r="523" spans="1:73" ht="15">
      <c r="A523" s="49"/>
      <c r="B523" s="49"/>
      <c r="C523" s="51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4"/>
      <c r="BQ523" s="54"/>
      <c r="BR523" s="54"/>
      <c r="BS523" s="54"/>
      <c r="BT523" s="54"/>
      <c r="BU523" s="54"/>
    </row>
    <row r="524" spans="1:73" ht="15">
      <c r="A524" s="49"/>
      <c r="B524" s="49"/>
      <c r="C524" s="51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4"/>
      <c r="BQ524" s="54"/>
      <c r="BR524" s="54"/>
      <c r="BS524" s="54"/>
      <c r="BT524" s="54"/>
      <c r="BU524" s="54"/>
    </row>
    <row r="525" spans="1:73" ht="15">
      <c r="A525" s="49"/>
      <c r="B525" s="49"/>
      <c r="C525" s="51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4"/>
      <c r="BQ525" s="54"/>
      <c r="BR525" s="54"/>
      <c r="BS525" s="54"/>
      <c r="BT525" s="54"/>
      <c r="BU525" s="54"/>
    </row>
    <row r="526" spans="1:73" ht="15">
      <c r="A526" s="49"/>
      <c r="B526" s="49"/>
      <c r="C526" s="51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4"/>
      <c r="BQ526" s="54"/>
      <c r="BR526" s="54"/>
      <c r="BS526" s="54"/>
      <c r="BT526" s="54"/>
      <c r="BU526" s="54"/>
    </row>
    <row r="527" spans="1:73" ht="15">
      <c r="A527" s="49"/>
      <c r="B527" s="49"/>
      <c r="C527" s="51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4"/>
      <c r="BQ527" s="54"/>
      <c r="BR527" s="54"/>
      <c r="BS527" s="54"/>
      <c r="BT527" s="54"/>
      <c r="BU527" s="54"/>
    </row>
    <row r="528" spans="1:73" ht="15">
      <c r="A528" s="49"/>
      <c r="B528" s="49"/>
      <c r="C528" s="51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4"/>
      <c r="BQ528" s="54"/>
      <c r="BR528" s="54"/>
      <c r="BS528" s="54"/>
      <c r="BT528" s="54"/>
      <c r="BU528" s="54"/>
    </row>
    <row r="529" spans="1:73" ht="15">
      <c r="A529" s="49"/>
      <c r="B529" s="49"/>
      <c r="C529" s="51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4"/>
      <c r="BQ529" s="54"/>
      <c r="BR529" s="54"/>
      <c r="BS529" s="54"/>
      <c r="BT529" s="54"/>
      <c r="BU529" s="54"/>
    </row>
    <row r="530" spans="1:73" ht="15">
      <c r="A530" s="49"/>
      <c r="B530" s="49"/>
      <c r="C530" s="51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4"/>
      <c r="BQ530" s="54"/>
      <c r="BR530" s="54"/>
      <c r="BS530" s="54"/>
      <c r="BT530" s="54"/>
      <c r="BU530" s="54"/>
    </row>
    <row r="531" spans="1:73" ht="15">
      <c r="A531" s="49"/>
      <c r="B531" s="49"/>
      <c r="C531" s="51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4"/>
      <c r="BQ531" s="54"/>
      <c r="BR531" s="54"/>
      <c r="BS531" s="54"/>
      <c r="BT531" s="54"/>
      <c r="BU531" s="54"/>
    </row>
    <row r="532" spans="1:73" ht="15">
      <c r="A532" s="49"/>
      <c r="B532" s="49"/>
      <c r="C532" s="51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4"/>
      <c r="BQ532" s="54"/>
      <c r="BR532" s="54"/>
      <c r="BS532" s="54"/>
      <c r="BT532" s="54"/>
      <c r="BU532" s="54"/>
    </row>
    <row r="533" spans="1:73" ht="15">
      <c r="A533" s="49"/>
      <c r="B533" s="49"/>
      <c r="C533" s="51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4"/>
      <c r="BQ533" s="54"/>
      <c r="BR533" s="54"/>
      <c r="BS533" s="54"/>
      <c r="BT533" s="54"/>
      <c r="BU533" s="54"/>
    </row>
    <row r="534" spans="1:73" ht="15">
      <c r="A534" s="49"/>
      <c r="B534" s="49"/>
      <c r="C534" s="51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4"/>
      <c r="BQ534" s="54"/>
      <c r="BR534" s="54"/>
      <c r="BS534" s="54"/>
      <c r="BT534" s="54"/>
      <c r="BU534" s="54"/>
    </row>
    <row r="535" spans="1:73" ht="15">
      <c r="A535" s="49"/>
      <c r="B535" s="49"/>
      <c r="C535" s="51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4"/>
      <c r="BQ535" s="54"/>
      <c r="BR535" s="54"/>
      <c r="BS535" s="54"/>
      <c r="BT535" s="54"/>
      <c r="BU535" s="54"/>
    </row>
    <row r="536" spans="1:73" ht="15">
      <c r="A536" s="49"/>
      <c r="B536" s="49"/>
      <c r="C536" s="51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4"/>
      <c r="BQ536" s="54"/>
      <c r="BR536" s="54"/>
      <c r="BS536" s="54"/>
      <c r="BT536" s="54"/>
      <c r="BU536" s="54"/>
    </row>
    <row r="537" spans="1:73" ht="15">
      <c r="A537" s="49"/>
      <c r="B537" s="49"/>
      <c r="C537" s="51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4"/>
      <c r="BQ537" s="54"/>
      <c r="BR537" s="54"/>
      <c r="BS537" s="54"/>
      <c r="BT537" s="54"/>
      <c r="BU537" s="54"/>
    </row>
    <row r="538" spans="1:73" ht="15">
      <c r="A538" s="49"/>
      <c r="B538" s="49"/>
      <c r="C538" s="51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4"/>
      <c r="BQ538" s="54"/>
      <c r="BR538" s="54"/>
      <c r="BS538" s="54"/>
      <c r="BT538" s="54"/>
      <c r="BU538" s="54"/>
    </row>
    <row r="539" spans="1:73" ht="15">
      <c r="A539" s="49"/>
      <c r="B539" s="49"/>
      <c r="C539" s="51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4"/>
      <c r="BQ539" s="54"/>
      <c r="BR539" s="54"/>
      <c r="BS539" s="54"/>
      <c r="BT539" s="54"/>
      <c r="BU539" s="54"/>
    </row>
    <row r="540" spans="1:73" ht="15">
      <c r="A540" s="49"/>
      <c r="B540" s="49"/>
      <c r="C540" s="51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4"/>
      <c r="BQ540" s="54"/>
      <c r="BR540" s="54"/>
      <c r="BS540" s="54"/>
      <c r="BT540" s="54"/>
      <c r="BU540" s="54"/>
    </row>
    <row r="541" spans="1:73" ht="15">
      <c r="A541" s="49"/>
      <c r="B541" s="49"/>
      <c r="C541" s="51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4"/>
      <c r="BQ541" s="54"/>
      <c r="BR541" s="54"/>
      <c r="BS541" s="54"/>
      <c r="BT541" s="54"/>
      <c r="BU541" s="54"/>
    </row>
    <row r="542" spans="1:73" ht="15">
      <c r="A542" s="49"/>
      <c r="B542" s="49"/>
      <c r="C542" s="51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4"/>
      <c r="BQ542" s="54"/>
      <c r="BR542" s="54"/>
      <c r="BS542" s="54"/>
      <c r="BT542" s="54"/>
      <c r="BU542" s="54"/>
    </row>
    <row r="543" spans="1:73" ht="15">
      <c r="A543" s="49"/>
      <c r="B543" s="49"/>
      <c r="C543" s="51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4"/>
      <c r="BQ543" s="54"/>
      <c r="BR543" s="54"/>
      <c r="BS543" s="54"/>
      <c r="BT543" s="54"/>
      <c r="BU543" s="54"/>
    </row>
    <row r="544" spans="1:73" ht="15">
      <c r="A544" s="49"/>
      <c r="B544" s="49"/>
      <c r="C544" s="51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4"/>
      <c r="BQ544" s="54"/>
      <c r="BR544" s="54"/>
      <c r="BS544" s="54"/>
      <c r="BT544" s="54"/>
      <c r="BU544" s="54"/>
    </row>
    <row r="545" spans="1:73" ht="15">
      <c r="A545" s="49"/>
      <c r="B545" s="49"/>
      <c r="C545" s="51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4"/>
      <c r="BQ545" s="54"/>
      <c r="BR545" s="54"/>
      <c r="BS545" s="54"/>
      <c r="BT545" s="54"/>
      <c r="BU545" s="54"/>
    </row>
    <row r="546" spans="1:73" ht="15">
      <c r="A546" s="49"/>
      <c r="B546" s="49"/>
      <c r="C546" s="51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4"/>
      <c r="BQ546" s="54"/>
      <c r="BR546" s="54"/>
      <c r="BS546" s="54"/>
      <c r="BT546" s="54"/>
      <c r="BU546" s="54"/>
    </row>
    <row r="547" spans="1:73" ht="15">
      <c r="A547" s="49"/>
      <c r="B547" s="49"/>
      <c r="C547" s="51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4"/>
      <c r="BQ547" s="54"/>
      <c r="BR547" s="54"/>
      <c r="BS547" s="54"/>
      <c r="BT547" s="54"/>
      <c r="BU547" s="54"/>
    </row>
    <row r="548" spans="1:73" ht="15">
      <c r="A548" s="49"/>
      <c r="B548" s="49"/>
      <c r="C548" s="51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4"/>
      <c r="BQ548" s="54"/>
      <c r="BR548" s="54"/>
      <c r="BS548" s="54"/>
      <c r="BT548" s="54"/>
      <c r="BU548" s="54"/>
    </row>
    <row r="549" spans="1:73" ht="15">
      <c r="A549" s="49"/>
      <c r="B549" s="49"/>
      <c r="C549" s="51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4"/>
      <c r="BQ549" s="54"/>
      <c r="BR549" s="54"/>
      <c r="BS549" s="54"/>
      <c r="BT549" s="54"/>
      <c r="BU549" s="54"/>
    </row>
    <row r="550" spans="1:73" ht="15">
      <c r="A550" s="49"/>
      <c r="B550" s="49"/>
      <c r="C550" s="51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4"/>
      <c r="BQ550" s="54"/>
      <c r="BR550" s="54"/>
      <c r="BS550" s="54"/>
      <c r="BT550" s="54"/>
      <c r="BU550" s="54"/>
    </row>
    <row r="551" spans="1:73" ht="15">
      <c r="A551" s="49"/>
      <c r="B551" s="49"/>
      <c r="C551" s="51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4"/>
      <c r="BQ551" s="54"/>
      <c r="BR551" s="54"/>
      <c r="BS551" s="54"/>
      <c r="BT551" s="54"/>
      <c r="BU551" s="54"/>
    </row>
    <row r="552" spans="1:73" ht="15">
      <c r="A552" s="49"/>
      <c r="B552" s="49"/>
      <c r="C552" s="51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4"/>
      <c r="BQ552" s="54"/>
      <c r="BR552" s="54"/>
      <c r="BS552" s="54"/>
      <c r="BT552" s="54"/>
      <c r="BU552" s="54"/>
    </row>
    <row r="553" spans="1:73" ht="15">
      <c r="A553" s="49"/>
      <c r="B553" s="49"/>
      <c r="C553" s="51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4"/>
      <c r="BQ553" s="54"/>
      <c r="BR553" s="54"/>
      <c r="BS553" s="54"/>
      <c r="BT553" s="54"/>
      <c r="BU553" s="54"/>
    </row>
    <row r="554" spans="1:73" ht="15">
      <c r="A554" s="49"/>
      <c r="B554" s="49"/>
      <c r="C554" s="51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4"/>
      <c r="BQ554" s="54"/>
      <c r="BR554" s="54"/>
      <c r="BS554" s="54"/>
      <c r="BT554" s="54"/>
      <c r="BU554" s="54"/>
    </row>
    <row r="555" spans="1:73" ht="15">
      <c r="A555" s="49"/>
      <c r="B555" s="49"/>
      <c r="C555" s="51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4"/>
      <c r="BQ555" s="54"/>
      <c r="BR555" s="54"/>
      <c r="BS555" s="54"/>
      <c r="BT555" s="54"/>
      <c r="BU555" s="54"/>
    </row>
    <row r="556" spans="1:73" ht="15">
      <c r="A556" s="49"/>
      <c r="B556" s="49"/>
      <c r="C556" s="51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4"/>
      <c r="BQ556" s="54"/>
      <c r="BR556" s="54"/>
      <c r="BS556" s="54"/>
      <c r="BT556" s="54"/>
      <c r="BU556" s="54"/>
    </row>
    <row r="557" spans="1:73" ht="15">
      <c r="A557" s="49"/>
      <c r="B557" s="49"/>
      <c r="C557" s="51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4"/>
      <c r="BQ557" s="54"/>
      <c r="BR557" s="54"/>
      <c r="BS557" s="54"/>
      <c r="BT557" s="54"/>
      <c r="BU557" s="54"/>
    </row>
    <row r="558" spans="1:73" ht="15">
      <c r="A558" s="49"/>
      <c r="B558" s="49"/>
      <c r="C558" s="51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4"/>
      <c r="BQ558" s="54"/>
      <c r="BR558" s="54"/>
      <c r="BS558" s="54"/>
      <c r="BT558" s="54"/>
      <c r="BU558" s="54"/>
    </row>
    <row r="559" spans="1:73" ht="15">
      <c r="A559" s="49"/>
      <c r="B559" s="49"/>
      <c r="C559" s="51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  <c r="BP559" s="54"/>
      <c r="BQ559" s="54"/>
      <c r="BR559" s="54"/>
      <c r="BS559" s="54"/>
      <c r="BT559" s="54"/>
      <c r="BU559" s="54"/>
    </row>
    <row r="560" spans="1:73" ht="15">
      <c r="A560" s="49"/>
      <c r="B560" s="49"/>
      <c r="C560" s="51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4"/>
      <c r="BQ560" s="54"/>
      <c r="BR560" s="54"/>
      <c r="BS560" s="54"/>
      <c r="BT560" s="54"/>
      <c r="BU560" s="54"/>
    </row>
    <row r="561" spans="1:73" ht="15">
      <c r="A561" s="49"/>
      <c r="B561" s="49"/>
      <c r="C561" s="51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4"/>
      <c r="BQ561" s="54"/>
      <c r="BR561" s="54"/>
      <c r="BS561" s="54"/>
      <c r="BT561" s="54"/>
      <c r="BU561" s="54"/>
    </row>
    <row r="562" spans="1:73" ht="15">
      <c r="A562" s="49"/>
      <c r="B562" s="49"/>
      <c r="C562" s="51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4"/>
      <c r="BQ562" s="54"/>
      <c r="BR562" s="54"/>
      <c r="BS562" s="54"/>
      <c r="BT562" s="54"/>
      <c r="BU562" s="54"/>
    </row>
    <row r="563" spans="1:73" ht="15">
      <c r="A563" s="49"/>
      <c r="B563" s="49"/>
      <c r="C563" s="51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4"/>
      <c r="BQ563" s="54"/>
      <c r="BR563" s="54"/>
      <c r="BS563" s="54"/>
      <c r="BT563" s="54"/>
      <c r="BU563" s="54"/>
    </row>
    <row r="564" spans="1:73" ht="15">
      <c r="A564" s="49"/>
      <c r="B564" s="49"/>
      <c r="C564" s="51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4"/>
      <c r="BQ564" s="54"/>
      <c r="BR564" s="54"/>
      <c r="BS564" s="54"/>
      <c r="BT564" s="54"/>
      <c r="BU564" s="54"/>
    </row>
    <row r="565" spans="1:73" ht="15">
      <c r="A565" s="49"/>
      <c r="B565" s="49"/>
      <c r="C565" s="51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4"/>
      <c r="BQ565" s="54"/>
      <c r="BR565" s="54"/>
      <c r="BS565" s="54"/>
      <c r="BT565" s="54"/>
      <c r="BU565" s="54"/>
    </row>
    <row r="566" spans="1:73" ht="15">
      <c r="A566" s="49"/>
      <c r="B566" s="49"/>
      <c r="C566" s="51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4"/>
      <c r="BQ566" s="54"/>
      <c r="BR566" s="54"/>
      <c r="BS566" s="54"/>
      <c r="BT566" s="54"/>
      <c r="BU566" s="54"/>
    </row>
    <row r="567" spans="1:73" ht="15">
      <c r="A567" s="49"/>
      <c r="B567" s="49"/>
      <c r="C567" s="51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4"/>
      <c r="BQ567" s="54"/>
      <c r="BR567" s="54"/>
      <c r="BS567" s="54"/>
      <c r="BT567" s="54"/>
      <c r="BU567" s="54"/>
    </row>
    <row r="568" spans="1:73" ht="15">
      <c r="A568" s="49"/>
      <c r="B568" s="49"/>
      <c r="C568" s="51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4"/>
      <c r="BQ568" s="54"/>
      <c r="BR568" s="54"/>
      <c r="BS568" s="54"/>
      <c r="BT568" s="54"/>
      <c r="BU568" s="54"/>
    </row>
    <row r="569" spans="1:73" ht="15">
      <c r="A569" s="49"/>
      <c r="B569" s="49"/>
      <c r="C569" s="51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4"/>
      <c r="BQ569" s="54"/>
      <c r="BR569" s="54"/>
      <c r="BS569" s="54"/>
      <c r="BT569" s="54"/>
      <c r="BU569" s="54"/>
    </row>
    <row r="570" spans="1:73" ht="15">
      <c r="A570" s="49"/>
      <c r="B570" s="49"/>
      <c r="C570" s="51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4"/>
      <c r="BQ570" s="54"/>
      <c r="BR570" s="54"/>
      <c r="BS570" s="54"/>
      <c r="BT570" s="54"/>
      <c r="BU570" s="54"/>
    </row>
    <row r="571" spans="1:73" ht="15">
      <c r="A571" s="49"/>
      <c r="B571" s="49"/>
      <c r="C571" s="51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4"/>
      <c r="BQ571" s="54"/>
      <c r="BR571" s="54"/>
      <c r="BS571" s="54"/>
      <c r="BT571" s="54"/>
      <c r="BU571" s="54"/>
    </row>
    <row r="572" spans="1:73" ht="15">
      <c r="A572" s="49"/>
      <c r="B572" s="49"/>
      <c r="C572" s="51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4"/>
      <c r="BQ572" s="54"/>
      <c r="BR572" s="54"/>
      <c r="BS572" s="54"/>
      <c r="BT572" s="54"/>
      <c r="BU572" s="54"/>
    </row>
    <row r="573" spans="1:73" ht="15">
      <c r="A573" s="49"/>
      <c r="B573" s="49"/>
      <c r="C573" s="51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4"/>
      <c r="BQ573" s="54"/>
      <c r="BR573" s="54"/>
      <c r="BS573" s="54"/>
      <c r="BT573" s="54"/>
      <c r="BU573" s="54"/>
    </row>
    <row r="574" spans="1:73" ht="15">
      <c r="A574" s="49"/>
      <c r="B574" s="49"/>
      <c r="C574" s="51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4"/>
      <c r="BQ574" s="54"/>
      <c r="BR574" s="54"/>
      <c r="BS574" s="54"/>
      <c r="BT574" s="54"/>
      <c r="BU574" s="54"/>
    </row>
    <row r="575" spans="1:73" ht="15">
      <c r="A575" s="49"/>
      <c r="B575" s="49"/>
      <c r="C575" s="51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4"/>
      <c r="BQ575" s="54"/>
      <c r="BR575" s="54"/>
      <c r="BS575" s="54"/>
      <c r="BT575" s="54"/>
      <c r="BU575" s="54"/>
    </row>
    <row r="576" spans="1:73" ht="15">
      <c r="A576" s="49"/>
      <c r="B576" s="49"/>
      <c r="C576" s="51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4"/>
      <c r="BQ576" s="54"/>
      <c r="BR576" s="54"/>
      <c r="BS576" s="54"/>
      <c r="BT576" s="54"/>
      <c r="BU576" s="54"/>
    </row>
    <row r="577" spans="1:73" ht="15">
      <c r="A577" s="49"/>
      <c r="B577" s="49"/>
      <c r="C577" s="51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4"/>
      <c r="BQ577" s="54"/>
      <c r="BR577" s="54"/>
      <c r="BS577" s="54"/>
      <c r="BT577" s="54"/>
      <c r="BU577" s="54"/>
    </row>
    <row r="578" spans="1:73" ht="15">
      <c r="A578" s="49"/>
      <c r="B578" s="49"/>
      <c r="C578" s="51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4"/>
      <c r="BQ578" s="54"/>
      <c r="BR578" s="54"/>
      <c r="BS578" s="54"/>
      <c r="BT578" s="54"/>
      <c r="BU578" s="54"/>
    </row>
    <row r="579" spans="1:73" ht="15">
      <c r="A579" s="49"/>
      <c r="B579" s="49"/>
      <c r="C579" s="51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4"/>
      <c r="BQ579" s="54"/>
      <c r="BR579" s="54"/>
      <c r="BS579" s="54"/>
      <c r="BT579" s="54"/>
      <c r="BU579" s="54"/>
    </row>
    <row r="580" spans="1:73" ht="15">
      <c r="A580" s="49"/>
      <c r="B580" s="49"/>
      <c r="C580" s="51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4"/>
      <c r="BQ580" s="54"/>
      <c r="BR580" s="54"/>
      <c r="BS580" s="54"/>
      <c r="BT580" s="54"/>
      <c r="BU580" s="54"/>
    </row>
    <row r="581" spans="1:73" ht="15">
      <c r="A581" s="49"/>
      <c r="B581" s="49"/>
      <c r="C581" s="51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4"/>
      <c r="BQ581" s="54"/>
      <c r="BR581" s="54"/>
      <c r="BS581" s="54"/>
      <c r="BT581" s="54"/>
      <c r="BU581" s="54"/>
    </row>
    <row r="582" spans="1:73" ht="15">
      <c r="A582" s="49"/>
      <c r="B582" s="49"/>
      <c r="C582" s="51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4"/>
      <c r="BQ582" s="54"/>
      <c r="BR582" s="54"/>
      <c r="BS582" s="54"/>
      <c r="BT582" s="54"/>
      <c r="BU582" s="54"/>
    </row>
    <row r="583" spans="1:73" ht="15">
      <c r="A583" s="49"/>
      <c r="B583" s="49"/>
      <c r="C583" s="51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4"/>
      <c r="BQ583" s="54"/>
      <c r="BR583" s="54"/>
      <c r="BS583" s="54"/>
      <c r="BT583" s="54"/>
      <c r="BU583" s="54"/>
    </row>
    <row r="584" spans="1:73" ht="15">
      <c r="A584" s="49"/>
      <c r="B584" s="49"/>
      <c r="C584" s="51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4"/>
      <c r="BQ584" s="54"/>
      <c r="BR584" s="54"/>
      <c r="BS584" s="54"/>
      <c r="BT584" s="54"/>
      <c r="BU584" s="54"/>
    </row>
    <row r="585" spans="1:73" ht="15">
      <c r="A585" s="49"/>
      <c r="B585" s="49"/>
      <c r="C585" s="51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4"/>
      <c r="BQ585" s="54"/>
      <c r="BR585" s="54"/>
      <c r="BS585" s="54"/>
      <c r="BT585" s="54"/>
      <c r="BU585" s="54"/>
    </row>
    <row r="586" spans="1:73" ht="15">
      <c r="A586" s="49"/>
      <c r="B586" s="49"/>
      <c r="C586" s="51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4"/>
      <c r="BQ586" s="54"/>
      <c r="BR586" s="54"/>
      <c r="BS586" s="54"/>
      <c r="BT586" s="54"/>
      <c r="BU586" s="54"/>
    </row>
    <row r="587" spans="1:73" ht="15">
      <c r="A587" s="49"/>
      <c r="B587" s="49"/>
      <c r="C587" s="51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4"/>
      <c r="BQ587" s="54"/>
      <c r="BR587" s="54"/>
      <c r="BS587" s="54"/>
      <c r="BT587" s="54"/>
      <c r="BU587" s="54"/>
    </row>
    <row r="588" spans="1:73" ht="15">
      <c r="A588" s="49"/>
      <c r="B588" s="49"/>
      <c r="C588" s="51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4"/>
      <c r="BQ588" s="54"/>
      <c r="BR588" s="54"/>
      <c r="BS588" s="54"/>
      <c r="BT588" s="54"/>
      <c r="BU588" s="54"/>
    </row>
    <row r="589" spans="1:73" ht="15">
      <c r="A589" s="49"/>
      <c r="B589" s="49"/>
      <c r="C589" s="51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4"/>
      <c r="BQ589" s="54"/>
      <c r="BR589" s="54"/>
      <c r="BS589" s="54"/>
      <c r="BT589" s="54"/>
      <c r="BU589" s="54"/>
    </row>
    <row r="590" spans="1:73" ht="15">
      <c r="A590" s="49"/>
      <c r="B590" s="49"/>
      <c r="C590" s="51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4"/>
      <c r="BQ590" s="54"/>
      <c r="BR590" s="54"/>
      <c r="BS590" s="54"/>
      <c r="BT590" s="54"/>
      <c r="BU590" s="54"/>
    </row>
    <row r="591" spans="1:73" ht="15">
      <c r="A591" s="49"/>
      <c r="B591" s="49"/>
      <c r="C591" s="51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4"/>
      <c r="BQ591" s="54"/>
      <c r="BR591" s="54"/>
      <c r="BS591" s="54"/>
      <c r="BT591" s="54"/>
      <c r="BU591" s="54"/>
    </row>
    <row r="592" spans="1:73" ht="15">
      <c r="A592" s="49"/>
      <c r="B592" s="49"/>
      <c r="C592" s="51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4"/>
      <c r="BQ592" s="54"/>
      <c r="BR592" s="54"/>
      <c r="BS592" s="54"/>
      <c r="BT592" s="54"/>
      <c r="BU592" s="54"/>
    </row>
    <row r="593" spans="1:73" ht="15">
      <c r="A593" s="49"/>
      <c r="B593" s="49"/>
      <c r="C593" s="51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4"/>
      <c r="BQ593" s="54"/>
      <c r="BR593" s="54"/>
      <c r="BS593" s="54"/>
      <c r="BT593" s="54"/>
      <c r="BU593" s="54"/>
    </row>
    <row r="594" spans="1:73" ht="15">
      <c r="A594" s="49"/>
      <c r="B594" s="49"/>
      <c r="C594" s="51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4"/>
      <c r="BQ594" s="54"/>
      <c r="BR594" s="54"/>
      <c r="BS594" s="54"/>
      <c r="BT594" s="54"/>
      <c r="BU594" s="54"/>
    </row>
    <row r="595" spans="1:73" ht="15">
      <c r="A595" s="49"/>
      <c r="B595" s="49"/>
      <c r="C595" s="51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4"/>
      <c r="BQ595" s="54"/>
      <c r="BR595" s="54"/>
      <c r="BS595" s="54"/>
      <c r="BT595" s="54"/>
      <c r="BU595" s="54"/>
    </row>
    <row r="596" spans="1:73" ht="15">
      <c r="A596" s="49"/>
      <c r="B596" s="49"/>
      <c r="C596" s="51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4"/>
      <c r="BQ596" s="54"/>
      <c r="BR596" s="54"/>
      <c r="BS596" s="54"/>
      <c r="BT596" s="54"/>
      <c r="BU596" s="54"/>
    </row>
    <row r="597" spans="1:73" ht="15">
      <c r="A597" s="49"/>
      <c r="B597" s="49"/>
      <c r="C597" s="51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4"/>
      <c r="BQ597" s="54"/>
      <c r="BR597" s="54"/>
      <c r="BS597" s="54"/>
      <c r="BT597" s="54"/>
      <c r="BU597" s="54"/>
    </row>
    <row r="598" spans="1:73" ht="15">
      <c r="A598" s="49"/>
      <c r="B598" s="49"/>
      <c r="C598" s="51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4"/>
      <c r="BQ598" s="54"/>
      <c r="BR598" s="54"/>
      <c r="BS598" s="54"/>
      <c r="BT598" s="54"/>
      <c r="BU598" s="54"/>
    </row>
    <row r="599" spans="1:73" ht="15">
      <c r="A599" s="49"/>
      <c r="B599" s="49"/>
      <c r="C599" s="51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4"/>
      <c r="BQ599" s="54"/>
      <c r="BR599" s="54"/>
      <c r="BS599" s="54"/>
      <c r="BT599" s="54"/>
      <c r="BU599" s="54"/>
    </row>
    <row r="600" spans="1:73" ht="15">
      <c r="A600" s="49"/>
      <c r="B600" s="49"/>
      <c r="C600" s="51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4"/>
      <c r="BQ600" s="54"/>
      <c r="BR600" s="54"/>
      <c r="BS600" s="54"/>
      <c r="BT600" s="54"/>
      <c r="BU600" s="54"/>
    </row>
    <row r="601" spans="1:73" ht="15">
      <c r="A601" s="49"/>
      <c r="B601" s="49"/>
      <c r="C601" s="51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4"/>
      <c r="BQ601" s="54"/>
      <c r="BR601" s="54"/>
      <c r="BS601" s="54"/>
      <c r="BT601" s="54"/>
      <c r="BU601" s="54"/>
    </row>
    <row r="602" spans="1:73" ht="15">
      <c r="A602" s="49"/>
      <c r="B602" s="49"/>
      <c r="C602" s="51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4"/>
      <c r="BQ602" s="54"/>
      <c r="BR602" s="54"/>
      <c r="BS602" s="54"/>
      <c r="BT602" s="54"/>
      <c r="BU602" s="54"/>
    </row>
    <row r="603" spans="1:73" ht="15">
      <c r="A603" s="49"/>
      <c r="B603" s="49"/>
      <c r="C603" s="51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4"/>
      <c r="BQ603" s="54"/>
      <c r="BR603" s="54"/>
      <c r="BS603" s="54"/>
      <c r="BT603" s="54"/>
      <c r="BU603" s="54"/>
    </row>
    <row r="604" spans="1:73" ht="15">
      <c r="A604" s="49"/>
      <c r="B604" s="49"/>
      <c r="C604" s="51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4"/>
      <c r="BQ604" s="54"/>
      <c r="BR604" s="54"/>
      <c r="BS604" s="54"/>
      <c r="BT604" s="54"/>
      <c r="BU604" s="54"/>
    </row>
    <row r="605" spans="1:73" ht="15">
      <c r="A605" s="49"/>
      <c r="B605" s="49"/>
      <c r="C605" s="51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4"/>
      <c r="BQ605" s="54"/>
      <c r="BR605" s="54"/>
      <c r="BS605" s="54"/>
      <c r="BT605" s="54"/>
      <c r="BU605" s="54"/>
    </row>
    <row r="606" spans="1:73" ht="15">
      <c r="A606" s="49"/>
      <c r="B606" s="49"/>
      <c r="C606" s="51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4"/>
      <c r="BQ606" s="54"/>
      <c r="BR606" s="54"/>
      <c r="BS606" s="54"/>
      <c r="BT606" s="54"/>
      <c r="BU606" s="54"/>
    </row>
    <row r="607" spans="1:73" ht="15">
      <c r="A607" s="49"/>
      <c r="B607" s="49"/>
      <c r="C607" s="51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4"/>
      <c r="BQ607" s="54"/>
      <c r="BR607" s="54"/>
      <c r="BS607" s="54"/>
      <c r="BT607" s="54"/>
      <c r="BU607" s="54"/>
    </row>
    <row r="608" spans="1:73" ht="15">
      <c r="A608" s="49"/>
      <c r="B608" s="49"/>
      <c r="C608" s="51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4"/>
      <c r="BQ608" s="54"/>
      <c r="BR608" s="54"/>
      <c r="BS608" s="54"/>
      <c r="BT608" s="54"/>
      <c r="BU608" s="54"/>
    </row>
    <row r="609" spans="1:73" ht="15">
      <c r="A609" s="49"/>
      <c r="B609" s="49"/>
      <c r="C609" s="51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4"/>
      <c r="BQ609" s="54"/>
      <c r="BR609" s="54"/>
      <c r="BS609" s="54"/>
      <c r="BT609" s="54"/>
      <c r="BU609" s="54"/>
    </row>
    <row r="610" spans="1:73" ht="15">
      <c r="A610" s="49"/>
      <c r="B610" s="49"/>
      <c r="C610" s="51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4"/>
      <c r="BQ610" s="54"/>
      <c r="BR610" s="54"/>
      <c r="BS610" s="54"/>
      <c r="BT610" s="54"/>
      <c r="BU610" s="54"/>
    </row>
    <row r="611" spans="1:73" ht="15">
      <c r="A611" s="49"/>
      <c r="B611" s="49"/>
      <c r="C611" s="51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4"/>
      <c r="BQ611" s="54"/>
      <c r="BR611" s="54"/>
      <c r="BS611" s="54"/>
      <c r="BT611" s="54"/>
      <c r="BU611" s="54"/>
    </row>
    <row r="612" spans="1:73" ht="15">
      <c r="A612" s="49"/>
      <c r="B612" s="49"/>
      <c r="C612" s="51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4"/>
      <c r="BQ612" s="54"/>
      <c r="BR612" s="54"/>
      <c r="BS612" s="54"/>
      <c r="BT612" s="54"/>
      <c r="BU612" s="54"/>
    </row>
    <row r="613" spans="1:73" ht="15">
      <c r="A613" s="49"/>
      <c r="B613" s="49"/>
      <c r="C613" s="51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4"/>
      <c r="BQ613" s="54"/>
      <c r="BR613" s="54"/>
      <c r="BS613" s="54"/>
      <c r="BT613" s="54"/>
      <c r="BU613" s="54"/>
    </row>
    <row r="614" spans="1:73" ht="15">
      <c r="A614" s="49"/>
      <c r="B614" s="49"/>
      <c r="C614" s="51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4"/>
      <c r="BQ614" s="54"/>
      <c r="BR614" s="54"/>
      <c r="BS614" s="54"/>
      <c r="BT614" s="54"/>
      <c r="BU614" s="54"/>
    </row>
    <row r="615" spans="1:73" ht="15">
      <c r="A615" s="49"/>
      <c r="B615" s="49"/>
      <c r="C615" s="51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4"/>
      <c r="BQ615" s="54"/>
      <c r="BR615" s="54"/>
      <c r="BS615" s="54"/>
      <c r="BT615" s="54"/>
      <c r="BU615" s="54"/>
    </row>
    <row r="616" spans="1:73" ht="15">
      <c r="A616" s="49"/>
      <c r="B616" s="49"/>
      <c r="C616" s="51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4"/>
      <c r="BQ616" s="54"/>
      <c r="BR616" s="54"/>
      <c r="BS616" s="54"/>
      <c r="BT616" s="54"/>
      <c r="BU616" s="54"/>
    </row>
    <row r="617" spans="1:73" ht="15">
      <c r="A617" s="49"/>
      <c r="B617" s="49"/>
      <c r="C617" s="51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4"/>
      <c r="BQ617" s="54"/>
      <c r="BR617" s="54"/>
      <c r="BS617" s="54"/>
      <c r="BT617" s="54"/>
      <c r="BU617" s="54"/>
    </row>
    <row r="618" spans="1:73" ht="15">
      <c r="A618" s="49"/>
      <c r="B618" s="49"/>
      <c r="C618" s="51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4"/>
      <c r="BQ618" s="54"/>
      <c r="BR618" s="54"/>
      <c r="BS618" s="54"/>
      <c r="BT618" s="54"/>
      <c r="BU618" s="54"/>
    </row>
    <row r="619" spans="1:73" ht="15">
      <c r="A619" s="49"/>
      <c r="B619" s="49"/>
      <c r="C619" s="51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4"/>
      <c r="BQ619" s="54"/>
      <c r="BR619" s="54"/>
      <c r="BS619" s="54"/>
      <c r="BT619" s="54"/>
      <c r="BU619" s="54"/>
    </row>
    <row r="620" spans="1:73" ht="15">
      <c r="A620" s="49"/>
      <c r="B620" s="49"/>
      <c r="C620" s="51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4"/>
      <c r="BQ620" s="54"/>
      <c r="BR620" s="54"/>
      <c r="BS620" s="54"/>
      <c r="BT620" s="54"/>
      <c r="BU620" s="54"/>
    </row>
    <row r="621" spans="1:73" ht="15">
      <c r="A621" s="49"/>
      <c r="B621" s="49"/>
      <c r="C621" s="51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4"/>
      <c r="BQ621" s="54"/>
      <c r="BR621" s="54"/>
      <c r="BS621" s="54"/>
      <c r="BT621" s="54"/>
      <c r="BU621" s="54"/>
    </row>
    <row r="622" spans="1:73" ht="15">
      <c r="A622" s="49"/>
      <c r="B622" s="49"/>
      <c r="C622" s="51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4"/>
      <c r="BQ622" s="54"/>
      <c r="BR622" s="54"/>
      <c r="BS622" s="54"/>
      <c r="BT622" s="54"/>
      <c r="BU622" s="54"/>
    </row>
    <row r="623" spans="1:73" ht="15">
      <c r="A623" s="49"/>
      <c r="B623" s="49"/>
      <c r="C623" s="51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4"/>
      <c r="BQ623" s="54"/>
      <c r="BR623" s="54"/>
      <c r="BS623" s="54"/>
      <c r="BT623" s="54"/>
      <c r="BU623" s="54"/>
    </row>
    <row r="624" spans="1:73" ht="15">
      <c r="A624" s="49"/>
      <c r="B624" s="49"/>
      <c r="C624" s="51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4"/>
      <c r="BQ624" s="54"/>
      <c r="BR624" s="54"/>
      <c r="BS624" s="54"/>
      <c r="BT624" s="54"/>
      <c r="BU624" s="54"/>
    </row>
    <row r="625" spans="1:73" ht="15">
      <c r="A625" s="49"/>
      <c r="B625" s="49"/>
      <c r="C625" s="51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4"/>
      <c r="BQ625" s="54"/>
      <c r="BR625" s="54"/>
      <c r="BS625" s="54"/>
      <c r="BT625" s="54"/>
      <c r="BU625" s="54"/>
    </row>
    <row r="626" spans="1:73" ht="15">
      <c r="A626" s="49"/>
      <c r="B626" s="49"/>
      <c r="C626" s="51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4"/>
      <c r="BQ626" s="54"/>
      <c r="BR626" s="54"/>
      <c r="BS626" s="54"/>
      <c r="BT626" s="54"/>
      <c r="BU626" s="54"/>
    </row>
    <row r="627" spans="1:73" ht="15">
      <c r="A627" s="49"/>
      <c r="B627" s="49"/>
      <c r="C627" s="51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4"/>
      <c r="BQ627" s="54"/>
      <c r="BR627" s="54"/>
      <c r="BS627" s="54"/>
      <c r="BT627" s="54"/>
      <c r="BU627" s="54"/>
    </row>
    <row r="628" spans="1:73" ht="15">
      <c r="A628" s="49"/>
      <c r="B628" s="49"/>
      <c r="C628" s="51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4"/>
      <c r="BQ628" s="54"/>
      <c r="BR628" s="54"/>
      <c r="BS628" s="54"/>
      <c r="BT628" s="54"/>
      <c r="BU628" s="54"/>
    </row>
    <row r="629" spans="1:73" ht="15">
      <c r="A629" s="49"/>
      <c r="B629" s="49"/>
      <c r="C629" s="51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4"/>
      <c r="BQ629" s="54"/>
      <c r="BR629" s="54"/>
      <c r="BS629" s="54"/>
      <c r="BT629" s="54"/>
      <c r="BU629" s="54"/>
    </row>
    <row r="630" spans="1:73" ht="15">
      <c r="A630" s="49"/>
      <c r="B630" s="49"/>
      <c r="C630" s="51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4"/>
      <c r="BQ630" s="54"/>
      <c r="BR630" s="54"/>
      <c r="BS630" s="54"/>
      <c r="BT630" s="54"/>
      <c r="BU630" s="54"/>
    </row>
    <row r="631" spans="1:73" ht="15">
      <c r="A631" s="49"/>
      <c r="B631" s="49"/>
      <c r="C631" s="51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4"/>
      <c r="BQ631" s="54"/>
      <c r="BR631" s="54"/>
      <c r="BS631" s="54"/>
      <c r="BT631" s="54"/>
      <c r="BU631" s="54"/>
    </row>
    <row r="632" spans="1:73" ht="15">
      <c r="A632" s="49"/>
      <c r="B632" s="49"/>
      <c r="C632" s="51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4"/>
      <c r="BQ632" s="54"/>
      <c r="BR632" s="54"/>
      <c r="BS632" s="54"/>
      <c r="BT632" s="54"/>
      <c r="BU632" s="54"/>
    </row>
    <row r="633" spans="1:73" ht="15">
      <c r="A633" s="49"/>
      <c r="B633" s="49"/>
      <c r="C633" s="51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4"/>
      <c r="BQ633" s="54"/>
      <c r="BR633" s="54"/>
      <c r="BS633" s="54"/>
      <c r="BT633" s="54"/>
      <c r="BU633" s="54"/>
    </row>
    <row r="634" spans="1:73" ht="15">
      <c r="A634" s="49"/>
      <c r="B634" s="49"/>
      <c r="C634" s="51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4"/>
      <c r="BQ634" s="54"/>
      <c r="BR634" s="54"/>
      <c r="BS634" s="54"/>
      <c r="BT634" s="54"/>
      <c r="BU634" s="54"/>
    </row>
    <row r="635" spans="1:73" ht="15">
      <c r="A635" s="49"/>
      <c r="B635" s="49"/>
      <c r="C635" s="51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4"/>
      <c r="BQ635" s="54"/>
      <c r="BR635" s="54"/>
      <c r="BS635" s="54"/>
      <c r="BT635" s="54"/>
      <c r="BU635" s="54"/>
    </row>
    <row r="636" spans="1:73" ht="15">
      <c r="A636" s="49"/>
      <c r="B636" s="49"/>
      <c r="C636" s="51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4"/>
      <c r="BQ636" s="54"/>
      <c r="BR636" s="54"/>
      <c r="BS636" s="54"/>
      <c r="BT636" s="54"/>
      <c r="BU636" s="54"/>
    </row>
    <row r="637" spans="1:73" ht="15">
      <c r="A637" s="49"/>
      <c r="B637" s="49"/>
      <c r="C637" s="51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4"/>
      <c r="BQ637" s="54"/>
      <c r="BR637" s="54"/>
      <c r="BS637" s="54"/>
      <c r="BT637" s="54"/>
      <c r="BU637" s="54"/>
    </row>
    <row r="638" spans="1:73" ht="15">
      <c r="A638" s="49"/>
      <c r="B638" s="49"/>
      <c r="C638" s="51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4"/>
      <c r="BQ638" s="54"/>
      <c r="BR638" s="54"/>
      <c r="BS638" s="54"/>
      <c r="BT638" s="54"/>
      <c r="BU638" s="54"/>
    </row>
    <row r="639" spans="1:73" ht="15">
      <c r="A639" s="49"/>
      <c r="B639" s="49"/>
      <c r="C639" s="51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4"/>
      <c r="BQ639" s="54"/>
      <c r="BR639" s="54"/>
      <c r="BS639" s="54"/>
      <c r="BT639" s="54"/>
      <c r="BU639" s="54"/>
    </row>
    <row r="640" spans="1:73" ht="15">
      <c r="A640" s="49"/>
      <c r="B640" s="49"/>
      <c r="C640" s="51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4"/>
      <c r="BQ640" s="54"/>
      <c r="BR640" s="54"/>
      <c r="BS640" s="54"/>
      <c r="BT640" s="54"/>
      <c r="BU640" s="54"/>
    </row>
    <row r="641" spans="1:73" ht="15">
      <c r="A641" s="49"/>
      <c r="B641" s="49"/>
      <c r="C641" s="51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4"/>
      <c r="BQ641" s="54"/>
      <c r="BR641" s="54"/>
      <c r="BS641" s="54"/>
      <c r="BT641" s="54"/>
      <c r="BU641" s="54"/>
    </row>
    <row r="642" spans="1:73" ht="15">
      <c r="A642" s="49"/>
      <c r="B642" s="49"/>
      <c r="C642" s="51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4"/>
      <c r="BQ642" s="54"/>
      <c r="BR642" s="54"/>
      <c r="BS642" s="54"/>
      <c r="BT642" s="54"/>
      <c r="BU642" s="54"/>
    </row>
    <row r="643" spans="1:73" ht="15">
      <c r="A643" s="49"/>
      <c r="B643" s="49"/>
      <c r="C643" s="51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4"/>
      <c r="BQ643" s="54"/>
      <c r="BR643" s="54"/>
      <c r="BS643" s="54"/>
      <c r="BT643" s="54"/>
      <c r="BU643" s="54"/>
    </row>
    <row r="644" spans="1:73" ht="15">
      <c r="A644" s="49"/>
      <c r="B644" s="49"/>
      <c r="C644" s="51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4"/>
      <c r="BQ644" s="54"/>
      <c r="BR644" s="54"/>
      <c r="BS644" s="54"/>
      <c r="BT644" s="54"/>
      <c r="BU644" s="54"/>
    </row>
    <row r="645" spans="1:73" ht="15">
      <c r="A645" s="49"/>
      <c r="B645" s="49"/>
      <c r="C645" s="51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4"/>
      <c r="BQ645" s="54"/>
      <c r="BR645" s="54"/>
      <c r="BS645" s="54"/>
      <c r="BT645" s="54"/>
      <c r="BU645" s="54"/>
    </row>
    <row r="646" spans="1:73" ht="15">
      <c r="A646" s="49"/>
      <c r="B646" s="49"/>
      <c r="C646" s="51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4"/>
      <c r="BQ646" s="54"/>
      <c r="BR646" s="54"/>
      <c r="BS646" s="54"/>
      <c r="BT646" s="54"/>
      <c r="BU646" s="54"/>
    </row>
    <row r="647" spans="1:73" ht="15">
      <c r="A647" s="49"/>
      <c r="B647" s="49"/>
      <c r="C647" s="51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4"/>
      <c r="BQ647" s="54"/>
      <c r="BR647" s="54"/>
      <c r="BS647" s="54"/>
      <c r="BT647" s="54"/>
      <c r="BU647" s="54"/>
    </row>
    <row r="648" spans="1:73" ht="15">
      <c r="A648" s="49"/>
      <c r="B648" s="49"/>
      <c r="C648" s="51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4"/>
      <c r="BQ648" s="54"/>
      <c r="BR648" s="54"/>
      <c r="BS648" s="54"/>
      <c r="BT648" s="54"/>
      <c r="BU648" s="54"/>
    </row>
    <row r="649" spans="1:73" ht="15">
      <c r="A649" s="49"/>
      <c r="B649" s="49"/>
      <c r="C649" s="51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4"/>
      <c r="BQ649" s="54"/>
      <c r="BR649" s="54"/>
      <c r="BS649" s="54"/>
      <c r="BT649" s="54"/>
      <c r="BU649" s="54"/>
    </row>
    <row r="650" spans="1:73" ht="15">
      <c r="A650" s="49"/>
      <c r="B650" s="49"/>
      <c r="C650" s="51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4"/>
      <c r="BQ650" s="54"/>
      <c r="BR650" s="54"/>
      <c r="BS650" s="54"/>
      <c r="BT650" s="54"/>
      <c r="BU650" s="54"/>
    </row>
    <row r="651" spans="1:73" ht="15">
      <c r="A651" s="49"/>
      <c r="B651" s="49"/>
      <c r="C651" s="51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4"/>
      <c r="BQ651" s="54"/>
      <c r="BR651" s="54"/>
      <c r="BS651" s="54"/>
      <c r="BT651" s="54"/>
      <c r="BU651" s="54"/>
    </row>
    <row r="652" spans="1:73" ht="15">
      <c r="A652" s="49"/>
      <c r="B652" s="49"/>
      <c r="C652" s="51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4"/>
      <c r="BQ652" s="54"/>
      <c r="BR652" s="54"/>
      <c r="BS652" s="54"/>
      <c r="BT652" s="54"/>
      <c r="BU652" s="54"/>
    </row>
    <row r="653" spans="1:73" ht="15">
      <c r="A653" s="49"/>
      <c r="B653" s="49"/>
      <c r="C653" s="51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4"/>
      <c r="BQ653" s="54"/>
      <c r="BR653" s="54"/>
      <c r="BS653" s="54"/>
      <c r="BT653" s="54"/>
      <c r="BU653" s="54"/>
    </row>
    <row r="654" spans="1:73" ht="15">
      <c r="A654" s="49"/>
      <c r="B654" s="49"/>
      <c r="C654" s="51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4"/>
      <c r="BQ654" s="54"/>
      <c r="BR654" s="54"/>
      <c r="BS654" s="54"/>
      <c r="BT654" s="54"/>
      <c r="BU654" s="54"/>
    </row>
    <row r="655" spans="1:73" ht="15">
      <c r="A655" s="49"/>
      <c r="B655" s="49"/>
      <c r="C655" s="51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4"/>
      <c r="BQ655" s="54"/>
      <c r="BR655" s="54"/>
      <c r="BS655" s="54"/>
      <c r="BT655" s="54"/>
      <c r="BU655" s="54"/>
    </row>
    <row r="656" spans="1:73" ht="15">
      <c r="A656" s="49"/>
      <c r="B656" s="49"/>
      <c r="C656" s="51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4"/>
      <c r="BQ656" s="54"/>
      <c r="BR656" s="54"/>
      <c r="BS656" s="54"/>
      <c r="BT656" s="54"/>
      <c r="BU656" s="54"/>
    </row>
    <row r="657" spans="1:73" ht="15">
      <c r="A657" s="49"/>
      <c r="B657" s="49"/>
      <c r="C657" s="51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4"/>
      <c r="BQ657" s="54"/>
      <c r="BR657" s="54"/>
      <c r="BS657" s="54"/>
      <c r="BT657" s="54"/>
      <c r="BU657" s="54"/>
    </row>
    <row r="658" spans="1:73" ht="15">
      <c r="A658" s="49"/>
      <c r="B658" s="49"/>
      <c r="C658" s="51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4"/>
      <c r="BQ658" s="54"/>
      <c r="BR658" s="54"/>
      <c r="BS658" s="54"/>
      <c r="BT658" s="54"/>
      <c r="BU658" s="54"/>
    </row>
    <row r="659" spans="1:73" ht="15">
      <c r="A659" s="49"/>
      <c r="B659" s="49"/>
      <c r="C659" s="51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4"/>
      <c r="BQ659" s="54"/>
      <c r="BR659" s="54"/>
      <c r="BS659" s="54"/>
      <c r="BT659" s="54"/>
      <c r="BU659" s="54"/>
    </row>
    <row r="660" spans="1:73" ht="15">
      <c r="A660" s="49"/>
      <c r="B660" s="49"/>
      <c r="C660" s="51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4"/>
      <c r="BQ660" s="54"/>
      <c r="BR660" s="54"/>
      <c r="BS660" s="54"/>
      <c r="BT660" s="54"/>
      <c r="BU660" s="54"/>
    </row>
    <row r="661" spans="1:73" ht="15">
      <c r="A661" s="49"/>
      <c r="B661" s="49"/>
      <c r="C661" s="51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4"/>
      <c r="BQ661" s="54"/>
      <c r="BR661" s="54"/>
      <c r="BS661" s="54"/>
      <c r="BT661" s="54"/>
      <c r="BU661" s="54"/>
    </row>
    <row r="662" spans="1:73" ht="15">
      <c r="A662" s="49"/>
      <c r="B662" s="49"/>
      <c r="C662" s="51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4"/>
      <c r="BQ662" s="54"/>
      <c r="BR662" s="54"/>
      <c r="BS662" s="54"/>
      <c r="BT662" s="54"/>
      <c r="BU662" s="54"/>
    </row>
    <row r="663" spans="1:73" ht="15">
      <c r="A663" s="49"/>
      <c r="B663" s="49"/>
      <c r="C663" s="51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4"/>
      <c r="BQ663" s="54"/>
      <c r="BR663" s="54"/>
      <c r="BS663" s="54"/>
      <c r="BT663" s="54"/>
      <c r="BU663" s="54"/>
    </row>
    <row r="664" spans="1:73" ht="15">
      <c r="A664" s="49"/>
      <c r="B664" s="49"/>
      <c r="C664" s="51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4"/>
      <c r="BQ664" s="54"/>
      <c r="BR664" s="54"/>
      <c r="BS664" s="54"/>
      <c r="BT664" s="54"/>
      <c r="BU664" s="54"/>
    </row>
    <row r="665" spans="1:73" ht="15">
      <c r="A665" s="49"/>
      <c r="B665" s="49"/>
      <c r="C665" s="51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4"/>
      <c r="BQ665" s="54"/>
      <c r="BR665" s="54"/>
      <c r="BS665" s="54"/>
      <c r="BT665" s="54"/>
      <c r="BU665" s="54"/>
    </row>
    <row r="666" spans="1:73" ht="15">
      <c r="A666" s="49"/>
      <c r="B666" s="49"/>
      <c r="C666" s="51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4"/>
      <c r="BQ666" s="54"/>
      <c r="BR666" s="54"/>
      <c r="BS666" s="54"/>
      <c r="BT666" s="54"/>
      <c r="BU666" s="54"/>
    </row>
    <row r="667" spans="1:73" ht="15">
      <c r="A667" s="49"/>
      <c r="B667" s="49"/>
      <c r="C667" s="51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4"/>
      <c r="BQ667" s="54"/>
      <c r="BR667" s="54"/>
      <c r="BS667" s="54"/>
      <c r="BT667" s="54"/>
      <c r="BU667" s="54"/>
    </row>
    <row r="668" spans="1:73" ht="15">
      <c r="A668" s="49"/>
      <c r="B668" s="49"/>
      <c r="C668" s="51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4"/>
      <c r="BQ668" s="54"/>
      <c r="BR668" s="54"/>
      <c r="BS668" s="54"/>
      <c r="BT668" s="54"/>
      <c r="BU668" s="54"/>
    </row>
    <row r="669" spans="1:73" ht="15">
      <c r="A669" s="49"/>
      <c r="B669" s="49"/>
      <c r="C669" s="51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4"/>
      <c r="BQ669" s="54"/>
      <c r="BR669" s="54"/>
      <c r="BS669" s="54"/>
      <c r="BT669" s="54"/>
      <c r="BU669" s="54"/>
    </row>
    <row r="670" spans="1:73" ht="15">
      <c r="A670" s="49"/>
      <c r="B670" s="49"/>
      <c r="C670" s="51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4"/>
      <c r="BQ670" s="54"/>
      <c r="BR670" s="54"/>
      <c r="BS670" s="54"/>
      <c r="BT670" s="54"/>
      <c r="BU670" s="54"/>
    </row>
    <row r="671" spans="1:73" ht="15">
      <c r="A671" s="49"/>
      <c r="B671" s="49"/>
      <c r="C671" s="51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4"/>
      <c r="BQ671" s="54"/>
      <c r="BR671" s="54"/>
      <c r="BS671" s="54"/>
      <c r="BT671" s="54"/>
      <c r="BU671" s="54"/>
    </row>
    <row r="672" spans="1:73" ht="15">
      <c r="A672" s="49"/>
      <c r="B672" s="49"/>
      <c r="C672" s="51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4"/>
      <c r="BQ672" s="54"/>
      <c r="BR672" s="54"/>
      <c r="BS672" s="54"/>
      <c r="BT672" s="54"/>
      <c r="BU672" s="54"/>
    </row>
    <row r="673" spans="1:73" ht="15">
      <c r="A673" s="49"/>
      <c r="B673" s="49"/>
      <c r="C673" s="51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4"/>
      <c r="BQ673" s="54"/>
      <c r="BR673" s="54"/>
      <c r="BS673" s="54"/>
      <c r="BT673" s="54"/>
      <c r="BU673" s="54"/>
    </row>
    <row r="674" spans="1:73" ht="15">
      <c r="A674" s="49"/>
      <c r="B674" s="49"/>
      <c r="C674" s="51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4"/>
      <c r="BQ674" s="54"/>
      <c r="BR674" s="54"/>
      <c r="BS674" s="54"/>
      <c r="BT674" s="54"/>
      <c r="BU674" s="54"/>
    </row>
    <row r="675" spans="1:73" ht="15">
      <c r="A675" s="49"/>
      <c r="B675" s="49"/>
      <c r="C675" s="51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4"/>
      <c r="BQ675" s="54"/>
      <c r="BR675" s="54"/>
      <c r="BS675" s="54"/>
      <c r="BT675" s="54"/>
      <c r="BU675" s="54"/>
    </row>
    <row r="676" spans="1:73" ht="15">
      <c r="A676" s="49"/>
      <c r="B676" s="49"/>
      <c r="C676" s="51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4"/>
      <c r="BQ676" s="54"/>
      <c r="BR676" s="54"/>
      <c r="BS676" s="54"/>
      <c r="BT676" s="54"/>
      <c r="BU676" s="54"/>
    </row>
    <row r="677" spans="1:73" ht="15">
      <c r="A677" s="49"/>
      <c r="B677" s="49"/>
      <c r="C677" s="51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4"/>
      <c r="BQ677" s="54"/>
      <c r="BR677" s="54"/>
      <c r="BS677" s="54"/>
      <c r="BT677" s="54"/>
      <c r="BU677" s="54"/>
    </row>
    <row r="678" spans="1:73" ht="15">
      <c r="A678" s="49"/>
      <c r="B678" s="49"/>
      <c r="C678" s="51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4"/>
      <c r="BQ678" s="54"/>
      <c r="BR678" s="54"/>
      <c r="BS678" s="54"/>
      <c r="BT678" s="54"/>
      <c r="BU678" s="54"/>
    </row>
    <row r="679" spans="1:73" ht="15">
      <c r="A679" s="49"/>
      <c r="B679" s="49"/>
      <c r="C679" s="51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4"/>
      <c r="BQ679" s="54"/>
      <c r="BR679" s="54"/>
      <c r="BS679" s="54"/>
      <c r="BT679" s="54"/>
      <c r="BU679" s="54"/>
    </row>
    <row r="680" spans="1:73" ht="15">
      <c r="A680" s="49"/>
      <c r="B680" s="49"/>
      <c r="C680" s="51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4"/>
      <c r="BQ680" s="54"/>
      <c r="BR680" s="54"/>
      <c r="BS680" s="54"/>
      <c r="BT680" s="54"/>
      <c r="BU680" s="54"/>
    </row>
    <row r="681" spans="1:73" ht="15">
      <c r="A681" s="49"/>
      <c r="B681" s="49"/>
      <c r="C681" s="51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4"/>
      <c r="BQ681" s="54"/>
      <c r="BR681" s="54"/>
      <c r="BS681" s="54"/>
      <c r="BT681" s="54"/>
      <c r="BU681" s="54"/>
    </row>
    <row r="682" spans="1:73" ht="15">
      <c r="A682" s="49"/>
      <c r="B682" s="49"/>
      <c r="C682" s="51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4"/>
      <c r="BQ682" s="54"/>
      <c r="BR682" s="54"/>
      <c r="BS682" s="54"/>
      <c r="BT682" s="54"/>
      <c r="BU682" s="54"/>
    </row>
    <row r="683" spans="1:73" ht="15">
      <c r="A683" s="49"/>
      <c r="B683" s="49"/>
      <c r="C683" s="51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4"/>
      <c r="BQ683" s="54"/>
      <c r="BR683" s="54"/>
      <c r="BS683" s="54"/>
      <c r="BT683" s="54"/>
      <c r="BU683" s="54"/>
    </row>
    <row r="684" spans="1:73" ht="15">
      <c r="A684" s="49"/>
      <c r="B684" s="49"/>
      <c r="C684" s="51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4"/>
      <c r="BQ684" s="54"/>
      <c r="BR684" s="54"/>
      <c r="BS684" s="54"/>
      <c r="BT684" s="54"/>
      <c r="BU684" s="54"/>
    </row>
    <row r="685" spans="1:73" ht="15">
      <c r="A685" s="49"/>
      <c r="B685" s="49"/>
      <c r="C685" s="51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4"/>
      <c r="BQ685" s="54"/>
      <c r="BR685" s="54"/>
      <c r="BS685" s="54"/>
      <c r="BT685" s="54"/>
      <c r="BU685" s="54"/>
    </row>
    <row r="686" spans="1:73" ht="15">
      <c r="A686" s="49"/>
      <c r="B686" s="49"/>
      <c r="C686" s="51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4"/>
      <c r="BQ686" s="54"/>
      <c r="BR686" s="54"/>
      <c r="BS686" s="54"/>
      <c r="BT686" s="54"/>
      <c r="BU686" s="54"/>
    </row>
    <row r="687" spans="1:73" ht="15">
      <c r="A687" s="49"/>
      <c r="B687" s="49"/>
      <c r="C687" s="51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4"/>
      <c r="BQ687" s="54"/>
      <c r="BR687" s="54"/>
      <c r="BS687" s="54"/>
      <c r="BT687" s="54"/>
      <c r="BU687" s="54"/>
    </row>
    <row r="688" spans="1:73" ht="15">
      <c r="A688" s="49"/>
      <c r="B688" s="49"/>
      <c r="C688" s="51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4"/>
      <c r="BQ688" s="54"/>
      <c r="BR688" s="54"/>
      <c r="BS688" s="54"/>
      <c r="BT688" s="54"/>
      <c r="BU688" s="54"/>
    </row>
    <row r="689" spans="1:73" ht="15">
      <c r="A689" s="49"/>
      <c r="B689" s="49"/>
      <c r="C689" s="51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4"/>
      <c r="BQ689" s="54"/>
      <c r="BR689" s="54"/>
      <c r="BS689" s="54"/>
      <c r="BT689" s="54"/>
      <c r="BU689" s="54"/>
    </row>
    <row r="690" spans="1:73" ht="15">
      <c r="A690" s="49"/>
      <c r="B690" s="49"/>
      <c r="C690" s="51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4"/>
      <c r="BQ690" s="54"/>
      <c r="BR690" s="54"/>
      <c r="BS690" s="54"/>
      <c r="BT690" s="54"/>
      <c r="BU690" s="54"/>
    </row>
    <row r="691" spans="1:73" ht="15">
      <c r="A691" s="49"/>
      <c r="B691" s="49"/>
      <c r="C691" s="51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4"/>
      <c r="BQ691" s="54"/>
      <c r="BR691" s="54"/>
      <c r="BS691" s="54"/>
      <c r="BT691" s="54"/>
      <c r="BU691" s="54"/>
    </row>
    <row r="692" spans="1:73" ht="15">
      <c r="A692" s="49"/>
      <c r="B692" s="49"/>
      <c r="C692" s="51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4"/>
      <c r="BQ692" s="54"/>
      <c r="BR692" s="54"/>
      <c r="BS692" s="54"/>
      <c r="BT692" s="54"/>
      <c r="BU692" s="54"/>
    </row>
    <row r="693" spans="1:73" ht="15">
      <c r="A693" s="49"/>
      <c r="B693" s="49"/>
      <c r="C693" s="51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4"/>
      <c r="BQ693" s="54"/>
      <c r="BR693" s="54"/>
      <c r="BS693" s="54"/>
      <c r="BT693" s="54"/>
      <c r="BU693" s="54"/>
    </row>
    <row r="694" spans="1:73" ht="15">
      <c r="A694" s="49"/>
      <c r="B694" s="49"/>
      <c r="C694" s="51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4"/>
      <c r="BQ694" s="54"/>
      <c r="BR694" s="54"/>
      <c r="BS694" s="54"/>
      <c r="BT694" s="54"/>
      <c r="BU694" s="54"/>
    </row>
    <row r="695" spans="1:73" ht="15">
      <c r="A695" s="49"/>
      <c r="B695" s="49"/>
      <c r="C695" s="51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4"/>
      <c r="BQ695" s="54"/>
      <c r="BR695" s="54"/>
      <c r="BS695" s="54"/>
      <c r="BT695" s="54"/>
      <c r="BU695" s="54"/>
    </row>
    <row r="696" spans="1:73" ht="15">
      <c r="A696" s="49"/>
      <c r="B696" s="49"/>
      <c r="C696" s="51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4"/>
      <c r="BQ696" s="54"/>
      <c r="BR696" s="54"/>
      <c r="BS696" s="54"/>
      <c r="BT696" s="54"/>
      <c r="BU696" s="54"/>
    </row>
    <row r="697" spans="1:73" ht="15">
      <c r="A697" s="49"/>
      <c r="B697" s="49"/>
      <c r="C697" s="51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4"/>
      <c r="BQ697" s="54"/>
      <c r="BR697" s="54"/>
      <c r="BS697" s="54"/>
      <c r="BT697" s="54"/>
      <c r="BU697" s="54"/>
    </row>
    <row r="698" spans="1:73" ht="15">
      <c r="A698" s="49"/>
      <c r="B698" s="49"/>
      <c r="C698" s="51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4"/>
      <c r="BQ698" s="54"/>
      <c r="BR698" s="54"/>
      <c r="BS698" s="54"/>
      <c r="BT698" s="54"/>
      <c r="BU698" s="54"/>
    </row>
    <row r="699" spans="1:73" ht="15">
      <c r="A699" s="49"/>
      <c r="B699" s="49"/>
      <c r="C699" s="51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4"/>
      <c r="BQ699" s="54"/>
      <c r="BR699" s="54"/>
      <c r="BS699" s="54"/>
      <c r="BT699" s="54"/>
      <c r="BU699" s="54"/>
    </row>
    <row r="700" spans="1:73" ht="15">
      <c r="A700" s="49"/>
      <c r="B700" s="49"/>
      <c r="C700" s="51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4"/>
      <c r="BQ700" s="54"/>
      <c r="BR700" s="54"/>
      <c r="BS700" s="54"/>
      <c r="BT700" s="54"/>
      <c r="BU700" s="54"/>
    </row>
    <row r="701" spans="1:73" ht="15">
      <c r="A701" s="49"/>
      <c r="B701" s="49"/>
      <c r="C701" s="51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4"/>
      <c r="BQ701" s="54"/>
      <c r="BR701" s="54"/>
      <c r="BS701" s="54"/>
      <c r="BT701" s="54"/>
      <c r="BU701" s="54"/>
    </row>
    <row r="702" spans="1:73" ht="15">
      <c r="A702" s="49"/>
      <c r="B702" s="49"/>
      <c r="C702" s="51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4"/>
      <c r="BQ702" s="54"/>
      <c r="BR702" s="54"/>
      <c r="BS702" s="54"/>
      <c r="BT702" s="54"/>
      <c r="BU702" s="54"/>
    </row>
    <row r="703" spans="1:73" ht="15">
      <c r="A703" s="49"/>
      <c r="B703" s="49"/>
      <c r="C703" s="51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4"/>
      <c r="BQ703" s="54"/>
      <c r="BR703" s="54"/>
      <c r="BS703" s="54"/>
      <c r="BT703" s="54"/>
      <c r="BU703" s="54"/>
    </row>
    <row r="704" spans="1:73" ht="15">
      <c r="A704" s="49"/>
      <c r="B704" s="49"/>
      <c r="C704" s="51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4"/>
      <c r="BQ704" s="54"/>
      <c r="BR704" s="54"/>
      <c r="BS704" s="54"/>
      <c r="BT704" s="54"/>
      <c r="BU704" s="54"/>
    </row>
    <row r="705" spans="1:73" ht="15">
      <c r="A705" s="49"/>
      <c r="B705" s="49"/>
      <c r="C705" s="51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4"/>
      <c r="BQ705" s="54"/>
      <c r="BR705" s="54"/>
      <c r="BS705" s="54"/>
      <c r="BT705" s="54"/>
      <c r="BU705" s="54"/>
    </row>
    <row r="706" spans="1:73" ht="15">
      <c r="A706" s="49"/>
      <c r="B706" s="49"/>
      <c r="C706" s="51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4"/>
      <c r="BQ706" s="54"/>
      <c r="BR706" s="54"/>
      <c r="BS706" s="54"/>
      <c r="BT706" s="54"/>
      <c r="BU706" s="54"/>
    </row>
    <row r="707" spans="1:73" ht="15">
      <c r="A707" s="49"/>
      <c r="B707" s="49"/>
      <c r="C707" s="51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4"/>
      <c r="BQ707" s="54"/>
      <c r="BR707" s="54"/>
      <c r="BS707" s="54"/>
      <c r="BT707" s="54"/>
      <c r="BU707" s="54"/>
    </row>
    <row r="708" spans="1:73" ht="15">
      <c r="A708" s="49"/>
      <c r="B708" s="49"/>
      <c r="C708" s="51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4"/>
      <c r="BQ708" s="54"/>
      <c r="BR708" s="54"/>
      <c r="BS708" s="54"/>
      <c r="BT708" s="54"/>
      <c r="BU708" s="54"/>
    </row>
    <row r="709" spans="1:73" ht="15">
      <c r="A709" s="49"/>
      <c r="B709" s="49"/>
      <c r="C709" s="51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4"/>
      <c r="BQ709" s="54"/>
      <c r="BR709" s="54"/>
      <c r="BS709" s="54"/>
      <c r="BT709" s="54"/>
      <c r="BU709" s="54"/>
    </row>
    <row r="710" spans="1:73" ht="15">
      <c r="A710" s="49"/>
      <c r="B710" s="49"/>
      <c r="C710" s="51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4"/>
      <c r="BQ710" s="54"/>
      <c r="BR710" s="54"/>
      <c r="BS710" s="54"/>
      <c r="BT710" s="54"/>
      <c r="BU710" s="54"/>
    </row>
    <row r="711" spans="1:73" ht="15">
      <c r="A711" s="49"/>
      <c r="B711" s="49"/>
      <c r="C711" s="51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4"/>
      <c r="BQ711" s="54"/>
      <c r="BR711" s="54"/>
      <c r="BS711" s="54"/>
      <c r="BT711" s="54"/>
      <c r="BU711" s="54"/>
    </row>
    <row r="712" spans="1:73" ht="15">
      <c r="A712" s="49"/>
      <c r="B712" s="49"/>
      <c r="C712" s="51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4"/>
      <c r="BQ712" s="54"/>
      <c r="BR712" s="54"/>
      <c r="BS712" s="54"/>
      <c r="BT712" s="54"/>
      <c r="BU712" s="54"/>
    </row>
    <row r="713" spans="1:73" ht="15">
      <c r="A713" s="49"/>
      <c r="B713" s="49"/>
      <c r="C713" s="51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4"/>
      <c r="BQ713" s="54"/>
      <c r="BR713" s="54"/>
      <c r="BS713" s="54"/>
      <c r="BT713" s="54"/>
      <c r="BU713" s="54"/>
    </row>
    <row r="714" spans="1:73" ht="15">
      <c r="A714" s="49"/>
      <c r="B714" s="49"/>
      <c r="C714" s="51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4"/>
      <c r="BQ714" s="54"/>
      <c r="BR714" s="54"/>
      <c r="BS714" s="54"/>
      <c r="BT714" s="54"/>
      <c r="BU714" s="54"/>
    </row>
    <row r="715" spans="1:73" ht="15">
      <c r="A715" s="49"/>
      <c r="B715" s="49"/>
      <c r="C715" s="51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4"/>
      <c r="BQ715" s="54"/>
      <c r="BR715" s="54"/>
      <c r="BS715" s="54"/>
      <c r="BT715" s="54"/>
      <c r="BU715" s="54"/>
    </row>
    <row r="716" spans="1:73" ht="15">
      <c r="A716" s="49"/>
      <c r="B716" s="49"/>
      <c r="C716" s="51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4"/>
      <c r="BQ716" s="54"/>
      <c r="BR716" s="54"/>
      <c r="BS716" s="54"/>
      <c r="BT716" s="54"/>
      <c r="BU716" s="54"/>
    </row>
    <row r="717" spans="1:73" ht="15">
      <c r="A717" s="49"/>
      <c r="B717" s="49"/>
      <c r="C717" s="51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4"/>
      <c r="BQ717" s="54"/>
      <c r="BR717" s="54"/>
      <c r="BS717" s="54"/>
      <c r="BT717" s="54"/>
      <c r="BU717" s="54"/>
    </row>
    <row r="718" spans="1:73" ht="15">
      <c r="A718" s="49"/>
      <c r="B718" s="49"/>
      <c r="C718" s="51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4"/>
      <c r="BQ718" s="54"/>
      <c r="BR718" s="54"/>
      <c r="BS718" s="54"/>
      <c r="BT718" s="54"/>
      <c r="BU718" s="54"/>
    </row>
    <row r="719" spans="1:73" ht="15">
      <c r="A719" s="49"/>
      <c r="B719" s="49"/>
      <c r="C719" s="51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4"/>
      <c r="BQ719" s="54"/>
      <c r="BR719" s="54"/>
      <c r="BS719" s="54"/>
      <c r="BT719" s="54"/>
      <c r="BU719" s="54"/>
    </row>
    <row r="720" spans="1:73" ht="15">
      <c r="A720" s="49"/>
      <c r="B720" s="49"/>
      <c r="C720" s="51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4"/>
      <c r="BQ720" s="54"/>
      <c r="BR720" s="54"/>
      <c r="BS720" s="54"/>
      <c r="BT720" s="54"/>
      <c r="BU720" s="54"/>
    </row>
    <row r="721" spans="1:73" ht="15">
      <c r="A721" s="49"/>
      <c r="B721" s="49"/>
      <c r="C721" s="51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4"/>
      <c r="BQ721" s="54"/>
      <c r="BR721" s="54"/>
      <c r="BS721" s="54"/>
      <c r="BT721" s="54"/>
      <c r="BU721" s="54"/>
    </row>
    <row r="722" spans="1:73" ht="15">
      <c r="A722" s="49"/>
      <c r="B722" s="49"/>
      <c r="C722" s="51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4"/>
      <c r="BQ722" s="54"/>
      <c r="BR722" s="54"/>
      <c r="BS722" s="54"/>
      <c r="BT722" s="54"/>
      <c r="BU722" s="54"/>
    </row>
    <row r="723" spans="1:73" ht="15">
      <c r="A723" s="49"/>
      <c r="B723" s="49"/>
      <c r="C723" s="51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4"/>
      <c r="BQ723" s="54"/>
      <c r="BR723" s="54"/>
      <c r="BS723" s="54"/>
      <c r="BT723" s="54"/>
      <c r="BU723" s="54"/>
    </row>
    <row r="724" spans="1:73" ht="15">
      <c r="A724" s="49"/>
      <c r="B724" s="49"/>
      <c r="C724" s="51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4"/>
      <c r="BQ724" s="54"/>
      <c r="BR724" s="54"/>
      <c r="BS724" s="54"/>
      <c r="BT724" s="54"/>
      <c r="BU724" s="54"/>
    </row>
    <row r="725" spans="1:73" ht="15">
      <c r="A725" s="49"/>
      <c r="B725" s="49"/>
      <c r="C725" s="51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4"/>
      <c r="BQ725" s="54"/>
      <c r="BR725" s="54"/>
      <c r="BS725" s="54"/>
      <c r="BT725" s="54"/>
      <c r="BU725" s="54"/>
    </row>
    <row r="726" spans="1:73" ht="15">
      <c r="A726" s="49"/>
      <c r="B726" s="49"/>
      <c r="C726" s="51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4"/>
      <c r="BQ726" s="54"/>
      <c r="BR726" s="54"/>
      <c r="BS726" s="54"/>
      <c r="BT726" s="54"/>
      <c r="BU726" s="54"/>
    </row>
    <row r="727" spans="1:73" ht="15">
      <c r="A727" s="49"/>
      <c r="B727" s="49"/>
      <c r="C727" s="51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4"/>
      <c r="BQ727" s="54"/>
      <c r="BR727" s="54"/>
      <c r="BS727" s="54"/>
      <c r="BT727" s="54"/>
      <c r="BU727" s="54"/>
    </row>
    <row r="728" spans="1:73" ht="15">
      <c r="A728" s="49"/>
      <c r="B728" s="49"/>
      <c r="C728" s="51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4"/>
      <c r="BQ728" s="54"/>
      <c r="BR728" s="54"/>
      <c r="BS728" s="54"/>
      <c r="BT728" s="54"/>
      <c r="BU728" s="54"/>
    </row>
    <row r="729" spans="1:73" ht="15">
      <c r="A729" s="49"/>
      <c r="B729" s="49"/>
      <c r="C729" s="51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4"/>
      <c r="BQ729" s="54"/>
      <c r="BR729" s="54"/>
      <c r="BS729" s="54"/>
      <c r="BT729" s="54"/>
      <c r="BU729" s="54"/>
    </row>
    <row r="730" spans="1:73" ht="15">
      <c r="A730" s="49"/>
      <c r="B730" s="49"/>
      <c r="C730" s="51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4"/>
      <c r="BQ730" s="54"/>
      <c r="BR730" s="54"/>
      <c r="BS730" s="54"/>
      <c r="BT730" s="54"/>
      <c r="BU730" s="54"/>
    </row>
    <row r="731" spans="1:73" ht="15">
      <c r="A731" s="49"/>
      <c r="B731" s="49"/>
      <c r="C731" s="51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4"/>
      <c r="BQ731" s="54"/>
      <c r="BR731" s="54"/>
      <c r="BS731" s="54"/>
      <c r="BT731" s="54"/>
      <c r="BU731" s="54"/>
    </row>
    <row r="732" spans="1:73" ht="15">
      <c r="A732" s="49"/>
      <c r="B732" s="49"/>
      <c r="C732" s="51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4"/>
      <c r="BQ732" s="54"/>
      <c r="BR732" s="54"/>
      <c r="BS732" s="54"/>
      <c r="BT732" s="54"/>
      <c r="BU732" s="54"/>
    </row>
    <row r="733" spans="1:73" ht="15">
      <c r="A733" s="49"/>
      <c r="B733" s="49"/>
      <c r="C733" s="51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4"/>
      <c r="BQ733" s="54"/>
      <c r="BR733" s="54"/>
      <c r="BS733" s="54"/>
      <c r="BT733" s="54"/>
      <c r="BU733" s="54"/>
    </row>
    <row r="734" spans="1:73" ht="15">
      <c r="A734" s="49"/>
      <c r="B734" s="49"/>
      <c r="C734" s="51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4"/>
      <c r="BQ734" s="54"/>
      <c r="BR734" s="54"/>
      <c r="BS734" s="54"/>
      <c r="BT734" s="54"/>
      <c r="BU734" s="54"/>
    </row>
    <row r="735" spans="1:73" ht="15">
      <c r="A735" s="49"/>
      <c r="B735" s="49"/>
      <c r="C735" s="51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4"/>
      <c r="BQ735" s="54"/>
      <c r="BR735" s="54"/>
      <c r="BS735" s="54"/>
      <c r="BT735" s="54"/>
      <c r="BU735" s="54"/>
    </row>
    <row r="736" spans="1:73" ht="15">
      <c r="A736" s="49"/>
      <c r="B736" s="49"/>
      <c r="C736" s="51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4"/>
      <c r="BQ736" s="54"/>
      <c r="BR736" s="54"/>
      <c r="BS736" s="54"/>
      <c r="BT736" s="54"/>
      <c r="BU736" s="54"/>
    </row>
    <row r="737" spans="1:73" ht="15">
      <c r="A737" s="49"/>
      <c r="B737" s="49"/>
      <c r="C737" s="51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4"/>
      <c r="BQ737" s="54"/>
      <c r="BR737" s="54"/>
      <c r="BS737" s="54"/>
      <c r="BT737" s="54"/>
      <c r="BU737" s="54"/>
    </row>
    <row r="738" spans="1:73" ht="15">
      <c r="A738" s="49"/>
      <c r="B738" s="49"/>
      <c r="C738" s="51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4"/>
      <c r="BQ738" s="54"/>
      <c r="BR738" s="54"/>
      <c r="BS738" s="54"/>
      <c r="BT738" s="54"/>
      <c r="BU738" s="54"/>
    </row>
    <row r="739" spans="1:73" ht="15">
      <c r="A739" s="49"/>
      <c r="B739" s="49"/>
      <c r="C739" s="51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4"/>
      <c r="BQ739" s="54"/>
      <c r="BR739" s="54"/>
      <c r="BS739" s="54"/>
      <c r="BT739" s="54"/>
      <c r="BU739" s="54"/>
    </row>
    <row r="740" spans="1:73" ht="15">
      <c r="A740" s="49"/>
      <c r="B740" s="49"/>
      <c r="C740" s="51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4"/>
      <c r="BQ740" s="54"/>
      <c r="BR740" s="54"/>
      <c r="BS740" s="54"/>
      <c r="BT740" s="54"/>
      <c r="BU740" s="54"/>
    </row>
    <row r="741" spans="1:73" ht="15">
      <c r="A741" s="49"/>
      <c r="B741" s="49"/>
      <c r="C741" s="51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4"/>
      <c r="BQ741" s="54"/>
      <c r="BR741" s="54"/>
      <c r="BS741" s="54"/>
      <c r="BT741" s="54"/>
      <c r="BU741" s="54"/>
    </row>
    <row r="742" spans="1:73" ht="15">
      <c r="A742" s="49"/>
      <c r="B742" s="49"/>
      <c r="C742" s="51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4"/>
      <c r="BQ742" s="54"/>
      <c r="BR742" s="54"/>
      <c r="BS742" s="54"/>
      <c r="BT742" s="54"/>
      <c r="BU742" s="54"/>
    </row>
    <row r="743" spans="1:73" ht="15">
      <c r="A743" s="49"/>
      <c r="B743" s="49"/>
      <c r="C743" s="51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4"/>
      <c r="BQ743" s="54"/>
      <c r="BR743" s="54"/>
      <c r="BS743" s="54"/>
      <c r="BT743" s="54"/>
      <c r="BU743" s="54"/>
    </row>
    <row r="744" spans="1:73" ht="15">
      <c r="A744" s="49"/>
      <c r="B744" s="49"/>
      <c r="C744" s="51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4"/>
      <c r="BQ744" s="54"/>
      <c r="BR744" s="54"/>
      <c r="BS744" s="54"/>
      <c r="BT744" s="54"/>
      <c r="BU744" s="54"/>
    </row>
    <row r="745" spans="1:73" ht="15">
      <c r="A745" s="49"/>
      <c r="B745" s="49"/>
      <c r="C745" s="51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4"/>
      <c r="BQ745" s="54"/>
      <c r="BR745" s="54"/>
      <c r="BS745" s="54"/>
      <c r="BT745" s="54"/>
      <c r="BU745" s="54"/>
    </row>
    <row r="746" spans="1:73" ht="15">
      <c r="A746" s="49"/>
      <c r="B746" s="49"/>
      <c r="C746" s="51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4"/>
      <c r="BQ746" s="54"/>
      <c r="BR746" s="54"/>
      <c r="BS746" s="54"/>
      <c r="BT746" s="54"/>
      <c r="BU746" s="54"/>
    </row>
    <row r="747" spans="1:73" ht="15">
      <c r="A747" s="49"/>
      <c r="B747" s="49"/>
      <c r="C747" s="51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4"/>
      <c r="BQ747" s="54"/>
      <c r="BR747" s="54"/>
      <c r="BS747" s="54"/>
      <c r="BT747" s="54"/>
      <c r="BU747" s="54"/>
    </row>
    <row r="748" spans="1:73" ht="15">
      <c r="A748" s="49"/>
      <c r="B748" s="49"/>
      <c r="C748" s="51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4"/>
      <c r="BQ748" s="54"/>
      <c r="BR748" s="54"/>
      <c r="BS748" s="54"/>
      <c r="BT748" s="54"/>
      <c r="BU748" s="54"/>
    </row>
    <row r="749" spans="1:73" ht="15">
      <c r="A749" s="49"/>
      <c r="B749" s="49"/>
      <c r="C749" s="51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4"/>
      <c r="BQ749" s="54"/>
      <c r="BR749" s="54"/>
      <c r="BS749" s="54"/>
      <c r="BT749" s="54"/>
      <c r="BU749" s="54"/>
    </row>
    <row r="750" spans="1:73" ht="15">
      <c r="A750" s="49"/>
      <c r="B750" s="49"/>
      <c r="C750" s="51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4"/>
      <c r="BQ750" s="54"/>
      <c r="BR750" s="54"/>
      <c r="BS750" s="54"/>
      <c r="BT750" s="54"/>
      <c r="BU750" s="54"/>
    </row>
    <row r="751" spans="1:73" ht="15">
      <c r="A751" s="49"/>
      <c r="B751" s="49"/>
      <c r="C751" s="51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4"/>
      <c r="BQ751" s="54"/>
      <c r="BR751" s="54"/>
      <c r="BS751" s="54"/>
      <c r="BT751" s="54"/>
      <c r="BU751" s="54"/>
    </row>
    <row r="752" spans="1:73" ht="15">
      <c r="A752" s="49"/>
      <c r="B752" s="49"/>
      <c r="C752" s="51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4"/>
      <c r="BQ752" s="54"/>
      <c r="BR752" s="54"/>
      <c r="BS752" s="54"/>
      <c r="BT752" s="54"/>
      <c r="BU752" s="54"/>
    </row>
    <row r="753" spans="1:73" ht="15">
      <c r="A753" s="49"/>
      <c r="B753" s="49"/>
      <c r="C753" s="51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4"/>
      <c r="BQ753" s="54"/>
      <c r="BR753" s="54"/>
      <c r="BS753" s="54"/>
      <c r="BT753" s="54"/>
      <c r="BU753" s="54"/>
    </row>
    <row r="754" spans="1:73" ht="15">
      <c r="A754" s="49"/>
      <c r="B754" s="49"/>
      <c r="C754" s="51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4"/>
      <c r="BQ754" s="54"/>
      <c r="BR754" s="54"/>
      <c r="BS754" s="54"/>
      <c r="BT754" s="54"/>
      <c r="BU754" s="54"/>
    </row>
    <row r="755" spans="1:73" ht="15">
      <c r="A755" s="49"/>
      <c r="B755" s="49"/>
      <c r="C755" s="51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4"/>
      <c r="BQ755" s="54"/>
      <c r="BR755" s="54"/>
      <c r="BS755" s="54"/>
      <c r="BT755" s="54"/>
      <c r="BU755" s="54"/>
    </row>
    <row r="756" spans="1:73" ht="15">
      <c r="A756" s="49"/>
      <c r="B756" s="49"/>
      <c r="C756" s="51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4"/>
      <c r="BQ756" s="54"/>
      <c r="BR756" s="54"/>
      <c r="BS756" s="54"/>
      <c r="BT756" s="54"/>
      <c r="BU756" s="54"/>
    </row>
    <row r="757" spans="1:73" ht="15">
      <c r="A757" s="49"/>
      <c r="B757" s="49"/>
      <c r="C757" s="51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4"/>
      <c r="BQ757" s="54"/>
      <c r="BR757" s="54"/>
      <c r="BS757" s="54"/>
      <c r="BT757" s="54"/>
      <c r="BU757" s="54"/>
    </row>
    <row r="758" spans="1:73" ht="15">
      <c r="A758" s="49"/>
      <c r="B758" s="49"/>
      <c r="C758" s="51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4"/>
      <c r="BQ758" s="54"/>
      <c r="BR758" s="54"/>
      <c r="BS758" s="54"/>
      <c r="BT758" s="54"/>
      <c r="BU758" s="54"/>
    </row>
    <row r="759" spans="1:73" ht="15">
      <c r="A759" s="49"/>
      <c r="B759" s="49"/>
      <c r="C759" s="51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4"/>
      <c r="BQ759" s="54"/>
      <c r="BR759" s="54"/>
      <c r="BS759" s="54"/>
      <c r="BT759" s="54"/>
      <c r="BU759" s="54"/>
    </row>
    <row r="760" spans="1:73" ht="15">
      <c r="A760" s="49"/>
      <c r="B760" s="49"/>
      <c r="C760" s="51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4"/>
      <c r="BQ760" s="54"/>
      <c r="BR760" s="54"/>
      <c r="BS760" s="54"/>
      <c r="BT760" s="54"/>
      <c r="BU760" s="54"/>
    </row>
    <row r="761" spans="1:73" ht="15">
      <c r="A761" s="49"/>
      <c r="B761" s="49"/>
      <c r="C761" s="51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4"/>
      <c r="BQ761" s="54"/>
      <c r="BR761" s="54"/>
      <c r="BS761" s="54"/>
      <c r="BT761" s="54"/>
      <c r="BU761" s="54"/>
    </row>
    <row r="762" spans="1:73" ht="15">
      <c r="A762" s="49"/>
      <c r="B762" s="49"/>
      <c r="C762" s="51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4"/>
      <c r="BQ762" s="54"/>
      <c r="BR762" s="54"/>
      <c r="BS762" s="54"/>
      <c r="BT762" s="54"/>
      <c r="BU762" s="54"/>
    </row>
    <row r="763" spans="1:73" ht="15">
      <c r="A763" s="49"/>
      <c r="B763" s="49"/>
      <c r="C763" s="51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4"/>
      <c r="BQ763" s="54"/>
      <c r="BR763" s="54"/>
      <c r="BS763" s="54"/>
      <c r="BT763" s="54"/>
      <c r="BU763" s="54"/>
    </row>
    <row r="764" spans="1:73" ht="15">
      <c r="A764" s="49"/>
      <c r="B764" s="49"/>
      <c r="C764" s="51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4"/>
      <c r="BQ764" s="54"/>
      <c r="BR764" s="54"/>
      <c r="BS764" s="54"/>
      <c r="BT764" s="54"/>
      <c r="BU764" s="54"/>
    </row>
    <row r="765" spans="1:73" ht="15">
      <c r="A765" s="49"/>
      <c r="B765" s="49"/>
      <c r="C765" s="51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4"/>
      <c r="BQ765" s="54"/>
      <c r="BR765" s="54"/>
      <c r="BS765" s="54"/>
      <c r="BT765" s="54"/>
      <c r="BU765" s="54"/>
    </row>
    <row r="766" spans="1:73" ht="15">
      <c r="A766" s="49"/>
      <c r="B766" s="49"/>
      <c r="C766" s="51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4"/>
      <c r="BQ766" s="54"/>
      <c r="BR766" s="54"/>
      <c r="BS766" s="54"/>
      <c r="BT766" s="54"/>
      <c r="BU766" s="54"/>
    </row>
    <row r="767" spans="1:73" ht="15">
      <c r="A767" s="49"/>
      <c r="B767" s="49"/>
      <c r="C767" s="51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4"/>
      <c r="BQ767" s="54"/>
      <c r="BR767" s="54"/>
      <c r="BS767" s="54"/>
      <c r="BT767" s="54"/>
      <c r="BU767" s="54"/>
    </row>
    <row r="768" spans="1:73" ht="15">
      <c r="A768" s="49"/>
      <c r="B768" s="49"/>
      <c r="C768" s="51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4"/>
      <c r="BQ768" s="54"/>
      <c r="BR768" s="54"/>
      <c r="BS768" s="54"/>
      <c r="BT768" s="54"/>
      <c r="BU768" s="54"/>
    </row>
    <row r="769" spans="1:73" ht="15">
      <c r="A769" s="49"/>
      <c r="B769" s="49"/>
      <c r="C769" s="51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4"/>
      <c r="BQ769" s="54"/>
      <c r="BR769" s="54"/>
      <c r="BS769" s="54"/>
      <c r="BT769" s="54"/>
      <c r="BU769" s="54"/>
    </row>
    <row r="770" spans="1:73" ht="15">
      <c r="A770" s="49"/>
      <c r="B770" s="49"/>
      <c r="C770" s="51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4"/>
      <c r="BQ770" s="54"/>
      <c r="BR770" s="54"/>
      <c r="BS770" s="54"/>
      <c r="BT770" s="54"/>
      <c r="BU770" s="54"/>
    </row>
    <row r="771" spans="1:73" ht="15">
      <c r="A771" s="49"/>
      <c r="B771" s="49"/>
      <c r="C771" s="51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4"/>
      <c r="BQ771" s="54"/>
      <c r="BR771" s="54"/>
      <c r="BS771" s="54"/>
      <c r="BT771" s="54"/>
      <c r="BU771" s="54"/>
    </row>
    <row r="772" spans="1:73" ht="15">
      <c r="A772" s="49"/>
      <c r="B772" s="49"/>
      <c r="C772" s="51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4"/>
      <c r="BQ772" s="54"/>
      <c r="BR772" s="54"/>
      <c r="BS772" s="54"/>
      <c r="BT772" s="54"/>
      <c r="BU772" s="54"/>
    </row>
    <row r="773" spans="1:73" ht="15">
      <c r="A773" s="49"/>
      <c r="B773" s="49"/>
      <c r="C773" s="51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4"/>
      <c r="BQ773" s="54"/>
      <c r="BR773" s="54"/>
      <c r="BS773" s="54"/>
      <c r="BT773" s="54"/>
      <c r="BU773" s="54"/>
    </row>
    <row r="774" spans="1:73" ht="15">
      <c r="A774" s="49"/>
      <c r="B774" s="49"/>
      <c r="C774" s="51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4"/>
      <c r="BQ774" s="54"/>
      <c r="BR774" s="54"/>
      <c r="BS774" s="54"/>
      <c r="BT774" s="54"/>
      <c r="BU774" s="54"/>
    </row>
    <row r="775" spans="1:73" ht="15">
      <c r="A775" s="49"/>
      <c r="B775" s="49"/>
      <c r="C775" s="51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4"/>
      <c r="BQ775" s="54"/>
      <c r="BR775" s="54"/>
      <c r="BS775" s="54"/>
      <c r="BT775" s="54"/>
      <c r="BU775" s="54"/>
    </row>
    <row r="776" spans="1:73" ht="15">
      <c r="A776" s="49"/>
      <c r="B776" s="49"/>
      <c r="C776" s="51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4"/>
      <c r="BQ776" s="54"/>
      <c r="BR776" s="54"/>
      <c r="BS776" s="54"/>
      <c r="BT776" s="54"/>
      <c r="BU776" s="54"/>
    </row>
    <row r="777" spans="1:73" ht="15">
      <c r="A777" s="49"/>
      <c r="B777" s="49"/>
      <c r="C777" s="51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4"/>
      <c r="BQ777" s="54"/>
      <c r="BR777" s="54"/>
      <c r="BS777" s="54"/>
      <c r="BT777" s="54"/>
      <c r="BU777" s="54"/>
    </row>
    <row r="778" spans="1:73" ht="15">
      <c r="A778" s="49"/>
      <c r="B778" s="49"/>
      <c r="C778" s="51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4"/>
      <c r="BQ778" s="54"/>
      <c r="BR778" s="54"/>
      <c r="BS778" s="54"/>
      <c r="BT778" s="54"/>
      <c r="BU778" s="54"/>
    </row>
    <row r="779" spans="1:73" ht="15">
      <c r="A779" s="49"/>
      <c r="B779" s="49"/>
      <c r="C779" s="51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4"/>
      <c r="BQ779" s="54"/>
      <c r="BR779" s="54"/>
      <c r="BS779" s="54"/>
      <c r="BT779" s="54"/>
      <c r="BU779" s="54"/>
    </row>
    <row r="780" spans="1:73" ht="15">
      <c r="A780" s="49"/>
      <c r="B780" s="49"/>
      <c r="C780" s="51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4"/>
      <c r="BQ780" s="54"/>
      <c r="BR780" s="54"/>
      <c r="BS780" s="54"/>
      <c r="BT780" s="54"/>
      <c r="BU780" s="54"/>
    </row>
    <row r="781" spans="1:73" ht="15">
      <c r="A781" s="49"/>
      <c r="B781" s="49"/>
      <c r="C781" s="51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4"/>
      <c r="BQ781" s="54"/>
      <c r="BR781" s="54"/>
      <c r="BS781" s="54"/>
      <c r="BT781" s="54"/>
      <c r="BU781" s="54"/>
    </row>
    <row r="782" spans="1:73" ht="15">
      <c r="A782" s="49"/>
      <c r="B782" s="49"/>
      <c r="C782" s="51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4"/>
      <c r="BQ782" s="54"/>
      <c r="BR782" s="54"/>
      <c r="BS782" s="54"/>
      <c r="BT782" s="54"/>
      <c r="BU782" s="54"/>
    </row>
    <row r="783" spans="1:73" ht="15">
      <c r="A783" s="49"/>
      <c r="B783" s="49"/>
      <c r="C783" s="51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4"/>
      <c r="BQ783" s="54"/>
      <c r="BR783" s="54"/>
      <c r="BS783" s="54"/>
      <c r="BT783" s="54"/>
      <c r="BU783" s="54"/>
    </row>
    <row r="784" spans="1:73" ht="15">
      <c r="A784" s="49"/>
      <c r="B784" s="49"/>
      <c r="C784" s="51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4"/>
      <c r="BQ784" s="54"/>
      <c r="BR784" s="54"/>
      <c r="BS784" s="54"/>
      <c r="BT784" s="54"/>
      <c r="BU784" s="54"/>
    </row>
    <row r="785" spans="1:73" ht="15">
      <c r="A785" s="49"/>
      <c r="B785" s="49"/>
      <c r="C785" s="51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4"/>
      <c r="BQ785" s="54"/>
      <c r="BR785" s="54"/>
      <c r="BS785" s="54"/>
      <c r="BT785" s="54"/>
      <c r="BU785" s="54"/>
    </row>
    <row r="786" spans="1:73" ht="15">
      <c r="A786" s="49"/>
      <c r="B786" s="49"/>
      <c r="C786" s="51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4"/>
      <c r="BQ786" s="54"/>
      <c r="BR786" s="54"/>
      <c r="BS786" s="54"/>
      <c r="BT786" s="54"/>
      <c r="BU786" s="54"/>
    </row>
    <row r="787" spans="1:73" ht="15">
      <c r="A787" s="49"/>
      <c r="B787" s="49"/>
      <c r="C787" s="51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4"/>
      <c r="BQ787" s="54"/>
      <c r="BR787" s="54"/>
      <c r="BS787" s="54"/>
      <c r="BT787" s="54"/>
      <c r="BU787" s="54"/>
    </row>
    <row r="788" spans="1:73" ht="15">
      <c r="A788" s="49"/>
      <c r="B788" s="49"/>
      <c r="C788" s="51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4"/>
      <c r="BQ788" s="54"/>
      <c r="BR788" s="54"/>
      <c r="BS788" s="54"/>
      <c r="BT788" s="54"/>
      <c r="BU788" s="54"/>
    </row>
    <row r="789" spans="1:73" ht="15">
      <c r="A789" s="49"/>
      <c r="B789" s="49"/>
      <c r="C789" s="51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4"/>
      <c r="BQ789" s="54"/>
      <c r="BR789" s="54"/>
      <c r="BS789" s="54"/>
      <c r="BT789" s="54"/>
      <c r="BU789" s="54"/>
    </row>
    <row r="790" spans="1:73" ht="15">
      <c r="A790" s="49"/>
      <c r="B790" s="49"/>
      <c r="C790" s="51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4"/>
      <c r="BQ790" s="54"/>
      <c r="BR790" s="54"/>
      <c r="BS790" s="54"/>
      <c r="BT790" s="54"/>
      <c r="BU790" s="54"/>
    </row>
    <row r="791" spans="1:73" ht="15">
      <c r="A791" s="49"/>
      <c r="B791" s="49"/>
      <c r="C791" s="51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4"/>
      <c r="BQ791" s="54"/>
      <c r="BR791" s="54"/>
      <c r="BS791" s="54"/>
      <c r="BT791" s="54"/>
      <c r="BU791" s="54"/>
    </row>
    <row r="792" spans="1:73" ht="15">
      <c r="A792" s="49"/>
      <c r="B792" s="49"/>
      <c r="C792" s="51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4"/>
      <c r="BQ792" s="54"/>
      <c r="BR792" s="54"/>
      <c r="BS792" s="54"/>
      <c r="BT792" s="54"/>
      <c r="BU792" s="54"/>
    </row>
    <row r="793" spans="1:73" ht="15">
      <c r="A793" s="49"/>
      <c r="B793" s="49"/>
      <c r="C793" s="51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4"/>
      <c r="BQ793" s="54"/>
      <c r="BR793" s="54"/>
      <c r="BS793" s="54"/>
      <c r="BT793" s="54"/>
      <c r="BU793" s="54"/>
    </row>
    <row r="794" spans="1:73" ht="15">
      <c r="A794" s="49"/>
      <c r="B794" s="49"/>
      <c r="C794" s="51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4"/>
      <c r="BQ794" s="54"/>
      <c r="BR794" s="54"/>
      <c r="BS794" s="54"/>
      <c r="BT794" s="54"/>
      <c r="BU794" s="54"/>
    </row>
    <row r="795" spans="1:73" ht="15">
      <c r="A795" s="49"/>
      <c r="B795" s="49"/>
      <c r="C795" s="51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4"/>
      <c r="BQ795" s="54"/>
      <c r="BR795" s="54"/>
      <c r="BS795" s="54"/>
      <c r="BT795" s="54"/>
      <c r="BU795" s="54"/>
    </row>
    <row r="796" spans="1:73" ht="15">
      <c r="A796" s="49"/>
      <c r="B796" s="49"/>
      <c r="C796" s="51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4"/>
      <c r="BQ796" s="54"/>
      <c r="BR796" s="54"/>
      <c r="BS796" s="54"/>
      <c r="BT796" s="54"/>
      <c r="BU796" s="54"/>
    </row>
    <row r="797" spans="1:73" ht="15">
      <c r="A797" s="49"/>
      <c r="B797" s="49"/>
      <c r="C797" s="51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4"/>
      <c r="BQ797" s="54"/>
      <c r="BR797" s="54"/>
      <c r="BS797" s="54"/>
      <c r="BT797" s="54"/>
      <c r="BU797" s="54"/>
    </row>
    <row r="798" spans="1:73" ht="15">
      <c r="A798" s="49"/>
      <c r="B798" s="49"/>
      <c r="C798" s="51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4"/>
      <c r="BQ798" s="54"/>
      <c r="BR798" s="54"/>
      <c r="BS798" s="54"/>
      <c r="BT798" s="54"/>
      <c r="BU798" s="54"/>
    </row>
    <row r="799" spans="1:73" ht="15">
      <c r="A799" s="49"/>
      <c r="B799" s="49"/>
      <c r="C799" s="51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4"/>
      <c r="BQ799" s="54"/>
      <c r="BR799" s="54"/>
      <c r="BS799" s="54"/>
      <c r="BT799" s="54"/>
      <c r="BU799" s="54"/>
    </row>
    <row r="800" spans="1:73" ht="15">
      <c r="A800" s="49"/>
      <c r="B800" s="49"/>
      <c r="C800" s="51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4"/>
      <c r="BQ800" s="54"/>
      <c r="BR800" s="54"/>
      <c r="BS800" s="54"/>
      <c r="BT800" s="54"/>
      <c r="BU800" s="54"/>
    </row>
    <row r="801" spans="1:73" ht="15">
      <c r="A801" s="49"/>
      <c r="B801" s="49"/>
      <c r="C801" s="51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4"/>
      <c r="BQ801" s="54"/>
      <c r="BR801" s="54"/>
      <c r="BS801" s="54"/>
      <c r="BT801" s="54"/>
      <c r="BU801" s="54"/>
    </row>
    <row r="802" spans="1:73" ht="15">
      <c r="A802" s="49"/>
      <c r="B802" s="49"/>
      <c r="C802" s="51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4"/>
      <c r="BQ802" s="54"/>
      <c r="BR802" s="54"/>
      <c r="BS802" s="54"/>
      <c r="BT802" s="54"/>
      <c r="BU802" s="54"/>
    </row>
    <row r="803" spans="1:73" ht="15">
      <c r="A803" s="49"/>
      <c r="B803" s="49"/>
      <c r="C803" s="51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4"/>
      <c r="BQ803" s="54"/>
      <c r="BR803" s="54"/>
      <c r="BS803" s="54"/>
      <c r="BT803" s="54"/>
      <c r="BU803" s="54"/>
    </row>
    <row r="804" spans="1:73" ht="15">
      <c r="A804" s="49"/>
      <c r="B804" s="49"/>
      <c r="C804" s="51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4"/>
      <c r="BQ804" s="54"/>
      <c r="BR804" s="54"/>
      <c r="BS804" s="54"/>
      <c r="BT804" s="54"/>
      <c r="BU804" s="54"/>
    </row>
    <row r="805" spans="1:73" ht="15">
      <c r="A805" s="49"/>
      <c r="B805" s="49"/>
      <c r="C805" s="51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4"/>
      <c r="BQ805" s="54"/>
      <c r="BR805" s="54"/>
      <c r="BS805" s="54"/>
      <c r="BT805" s="54"/>
      <c r="BU805" s="54"/>
    </row>
    <row r="806" spans="1:73" ht="15">
      <c r="A806" s="49"/>
      <c r="B806" s="49"/>
      <c r="C806" s="51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4"/>
      <c r="BQ806" s="54"/>
      <c r="BR806" s="54"/>
      <c r="BS806" s="54"/>
      <c r="BT806" s="54"/>
      <c r="BU806" s="54"/>
    </row>
    <row r="807" spans="1:73" ht="15">
      <c r="A807" s="49"/>
      <c r="B807" s="49"/>
      <c r="C807" s="51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4"/>
      <c r="BQ807" s="54"/>
      <c r="BR807" s="54"/>
      <c r="BS807" s="54"/>
      <c r="BT807" s="54"/>
      <c r="BU807" s="54"/>
    </row>
    <row r="808" spans="1:73" ht="15">
      <c r="A808" s="49"/>
      <c r="B808" s="49"/>
      <c r="C808" s="51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4"/>
      <c r="BQ808" s="54"/>
      <c r="BR808" s="54"/>
      <c r="BS808" s="54"/>
      <c r="BT808" s="54"/>
      <c r="BU808" s="54"/>
    </row>
    <row r="809" spans="1:73" ht="15">
      <c r="A809" s="49"/>
      <c r="B809" s="49"/>
      <c r="C809" s="51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4"/>
      <c r="BQ809" s="54"/>
      <c r="BR809" s="54"/>
      <c r="BS809" s="54"/>
      <c r="BT809" s="54"/>
      <c r="BU809" s="54"/>
    </row>
    <row r="810" spans="1:73" ht="15">
      <c r="A810" s="49"/>
      <c r="B810" s="49"/>
      <c r="C810" s="51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4"/>
      <c r="BQ810" s="54"/>
      <c r="BR810" s="54"/>
      <c r="BS810" s="54"/>
      <c r="BT810" s="54"/>
      <c r="BU810" s="54"/>
    </row>
    <row r="811" spans="1:73" ht="15">
      <c r="A811" s="49"/>
      <c r="B811" s="49"/>
      <c r="C811" s="51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4"/>
      <c r="BQ811" s="54"/>
      <c r="BR811" s="54"/>
      <c r="BS811" s="54"/>
      <c r="BT811" s="54"/>
      <c r="BU811" s="54"/>
    </row>
    <row r="812" spans="1:73" ht="15">
      <c r="A812" s="49"/>
      <c r="B812" s="49"/>
      <c r="C812" s="51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4"/>
      <c r="BQ812" s="54"/>
      <c r="BR812" s="54"/>
      <c r="BS812" s="54"/>
      <c r="BT812" s="54"/>
      <c r="BU812" s="54"/>
    </row>
    <row r="813" spans="1:73" ht="15">
      <c r="A813" s="49"/>
      <c r="B813" s="49"/>
      <c r="C813" s="51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4"/>
      <c r="BQ813" s="54"/>
      <c r="BR813" s="54"/>
      <c r="BS813" s="54"/>
      <c r="BT813" s="54"/>
      <c r="BU813" s="54"/>
    </row>
    <row r="814" spans="1:73" ht="15">
      <c r="A814" s="49"/>
      <c r="B814" s="49"/>
      <c r="C814" s="51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4"/>
      <c r="BQ814" s="54"/>
      <c r="BR814" s="54"/>
      <c r="BS814" s="54"/>
      <c r="BT814" s="54"/>
      <c r="BU814" s="54"/>
    </row>
    <row r="815" spans="1:73" ht="15">
      <c r="A815" s="49"/>
      <c r="B815" s="49"/>
      <c r="C815" s="51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4"/>
      <c r="BQ815" s="54"/>
      <c r="BR815" s="54"/>
      <c r="BS815" s="54"/>
      <c r="BT815" s="54"/>
      <c r="BU815" s="54"/>
    </row>
    <row r="816" spans="1:73" ht="15">
      <c r="A816" s="49"/>
      <c r="B816" s="49"/>
      <c r="C816" s="51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4"/>
      <c r="BQ816" s="54"/>
      <c r="BR816" s="54"/>
      <c r="BS816" s="54"/>
      <c r="BT816" s="54"/>
      <c r="BU816" s="54"/>
    </row>
    <row r="817" spans="1:73" ht="15">
      <c r="A817" s="49"/>
      <c r="B817" s="49"/>
      <c r="C817" s="51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4"/>
      <c r="BQ817" s="54"/>
      <c r="BR817" s="54"/>
      <c r="BS817" s="54"/>
      <c r="BT817" s="54"/>
      <c r="BU817" s="54"/>
    </row>
    <row r="818" spans="1:73" ht="15">
      <c r="A818" s="49"/>
      <c r="B818" s="49"/>
      <c r="C818" s="51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4"/>
      <c r="BQ818" s="54"/>
      <c r="BR818" s="54"/>
      <c r="BS818" s="54"/>
      <c r="BT818" s="54"/>
      <c r="BU818" s="54"/>
    </row>
    <row r="819" spans="1:73" ht="15">
      <c r="A819" s="49"/>
      <c r="B819" s="49"/>
      <c r="C819" s="51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4"/>
      <c r="BQ819" s="54"/>
      <c r="BR819" s="54"/>
      <c r="BS819" s="54"/>
      <c r="BT819" s="54"/>
      <c r="BU819" s="54"/>
    </row>
    <row r="820" spans="1:73" ht="15">
      <c r="A820" s="49"/>
      <c r="B820" s="49"/>
      <c r="C820" s="51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4"/>
      <c r="BQ820" s="54"/>
      <c r="BR820" s="54"/>
      <c r="BS820" s="54"/>
      <c r="BT820" s="54"/>
      <c r="BU820" s="54"/>
    </row>
    <row r="821" spans="1:73" ht="15">
      <c r="A821" s="49"/>
      <c r="B821" s="49"/>
      <c r="C821" s="51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4"/>
      <c r="BQ821" s="54"/>
      <c r="BR821" s="54"/>
      <c r="BS821" s="54"/>
      <c r="BT821" s="54"/>
      <c r="BU821" s="54"/>
    </row>
    <row r="822" spans="1:73" ht="15">
      <c r="A822" s="49"/>
      <c r="B822" s="49"/>
      <c r="C822" s="51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4"/>
      <c r="BQ822" s="54"/>
      <c r="BR822" s="54"/>
      <c r="BS822" s="54"/>
      <c r="BT822" s="54"/>
      <c r="BU822" s="54"/>
    </row>
    <row r="823" spans="1:73" ht="15">
      <c r="A823" s="49"/>
      <c r="B823" s="49"/>
      <c r="C823" s="51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4"/>
      <c r="BQ823" s="54"/>
      <c r="BR823" s="54"/>
      <c r="BS823" s="54"/>
      <c r="BT823" s="54"/>
      <c r="BU823" s="54"/>
    </row>
    <row r="824" spans="1:73" ht="15">
      <c r="A824" s="49"/>
      <c r="B824" s="49"/>
      <c r="C824" s="51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4"/>
      <c r="BQ824" s="54"/>
      <c r="BR824" s="54"/>
      <c r="BS824" s="54"/>
      <c r="BT824" s="54"/>
      <c r="BU824" s="54"/>
    </row>
    <row r="825" spans="1:73" ht="15">
      <c r="A825" s="49"/>
      <c r="B825" s="49"/>
      <c r="C825" s="51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4"/>
      <c r="BQ825" s="54"/>
      <c r="BR825" s="54"/>
      <c r="BS825" s="54"/>
      <c r="BT825" s="54"/>
      <c r="BU825" s="54"/>
    </row>
    <row r="826" spans="1:73" ht="15">
      <c r="A826" s="49"/>
      <c r="B826" s="49"/>
      <c r="C826" s="51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4"/>
      <c r="BQ826" s="54"/>
      <c r="BR826" s="54"/>
      <c r="BS826" s="54"/>
      <c r="BT826" s="54"/>
      <c r="BU826" s="54"/>
    </row>
    <row r="827" spans="1:73" ht="15">
      <c r="A827" s="49"/>
      <c r="B827" s="49"/>
      <c r="C827" s="51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4"/>
      <c r="BQ827" s="54"/>
      <c r="BR827" s="54"/>
      <c r="BS827" s="54"/>
      <c r="BT827" s="54"/>
      <c r="BU827" s="54"/>
    </row>
    <row r="828" spans="1:73" ht="15">
      <c r="A828" s="49"/>
      <c r="B828" s="49"/>
      <c r="C828" s="51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4"/>
      <c r="BQ828" s="54"/>
      <c r="BR828" s="54"/>
      <c r="BS828" s="54"/>
      <c r="BT828" s="54"/>
      <c r="BU828" s="54"/>
    </row>
    <row r="829" spans="1:73" ht="15">
      <c r="A829" s="49"/>
      <c r="B829" s="49"/>
      <c r="C829" s="51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4"/>
      <c r="BQ829" s="54"/>
      <c r="BR829" s="54"/>
      <c r="BS829" s="54"/>
      <c r="BT829" s="54"/>
      <c r="BU829" s="54"/>
    </row>
    <row r="830" spans="1:73" ht="15">
      <c r="A830" s="49"/>
      <c r="B830" s="49"/>
      <c r="C830" s="51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4"/>
      <c r="BQ830" s="54"/>
      <c r="BR830" s="54"/>
      <c r="BS830" s="54"/>
      <c r="BT830" s="54"/>
      <c r="BU830" s="54"/>
    </row>
    <row r="831" spans="1:73" ht="15">
      <c r="A831" s="49"/>
      <c r="B831" s="49"/>
      <c r="C831" s="51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4"/>
      <c r="BQ831" s="54"/>
      <c r="BR831" s="54"/>
      <c r="BS831" s="54"/>
      <c r="BT831" s="54"/>
      <c r="BU831" s="54"/>
    </row>
    <row r="832" spans="1:73" ht="15">
      <c r="A832" s="49"/>
      <c r="B832" s="49"/>
      <c r="C832" s="51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4"/>
      <c r="BQ832" s="54"/>
      <c r="BR832" s="54"/>
      <c r="BS832" s="54"/>
      <c r="BT832" s="54"/>
      <c r="BU832" s="54"/>
    </row>
    <row r="833" spans="1:73" ht="15">
      <c r="A833" s="49"/>
      <c r="B833" s="49"/>
      <c r="C833" s="51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4"/>
      <c r="BQ833" s="54"/>
      <c r="BR833" s="54"/>
      <c r="BS833" s="54"/>
      <c r="BT833" s="54"/>
      <c r="BU833" s="54"/>
    </row>
    <row r="834" spans="1:73" ht="15">
      <c r="A834" s="49"/>
      <c r="B834" s="49"/>
      <c r="C834" s="51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4"/>
      <c r="BQ834" s="54"/>
      <c r="BR834" s="54"/>
      <c r="BS834" s="54"/>
      <c r="BT834" s="54"/>
      <c r="BU834" s="54"/>
    </row>
    <row r="835" spans="1:73" ht="15">
      <c r="A835" s="49"/>
      <c r="B835" s="49"/>
      <c r="C835" s="51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4"/>
      <c r="BQ835" s="54"/>
      <c r="BR835" s="54"/>
      <c r="BS835" s="54"/>
      <c r="BT835" s="54"/>
      <c r="BU835" s="54"/>
    </row>
    <row r="836" spans="1:73" ht="15">
      <c r="A836" s="49"/>
      <c r="B836" s="49"/>
      <c r="C836" s="51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4"/>
      <c r="BQ836" s="54"/>
      <c r="BR836" s="54"/>
      <c r="BS836" s="54"/>
      <c r="BT836" s="54"/>
      <c r="BU836" s="54"/>
    </row>
    <row r="837" spans="1:73" ht="15">
      <c r="A837" s="49"/>
      <c r="B837" s="49"/>
      <c r="C837" s="51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4"/>
      <c r="BQ837" s="54"/>
      <c r="BR837" s="54"/>
      <c r="BS837" s="54"/>
      <c r="BT837" s="54"/>
      <c r="BU837" s="54"/>
    </row>
    <row r="838" spans="1:73" ht="15">
      <c r="A838" s="49"/>
      <c r="B838" s="49"/>
      <c r="C838" s="51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4"/>
      <c r="BQ838" s="54"/>
      <c r="BR838" s="54"/>
      <c r="BS838" s="54"/>
      <c r="BT838" s="54"/>
      <c r="BU838" s="54"/>
    </row>
    <row r="839" spans="1:73" ht="15">
      <c r="A839" s="49"/>
      <c r="B839" s="49"/>
      <c r="C839" s="51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4"/>
      <c r="BQ839" s="54"/>
      <c r="BR839" s="54"/>
      <c r="BS839" s="54"/>
      <c r="BT839" s="54"/>
      <c r="BU839" s="54"/>
    </row>
    <row r="840" spans="1:73" ht="15">
      <c r="A840" s="49"/>
      <c r="B840" s="49"/>
      <c r="C840" s="51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4"/>
      <c r="BQ840" s="54"/>
      <c r="BR840" s="54"/>
      <c r="BS840" s="54"/>
      <c r="BT840" s="54"/>
      <c r="BU840" s="54"/>
    </row>
    <row r="841" spans="1:73" ht="15">
      <c r="A841" s="49"/>
      <c r="B841" s="49"/>
      <c r="C841" s="51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4"/>
      <c r="BQ841" s="54"/>
      <c r="BR841" s="54"/>
      <c r="BS841" s="54"/>
      <c r="BT841" s="54"/>
      <c r="BU841" s="54"/>
    </row>
    <row r="842" spans="1:73" ht="15">
      <c r="A842" s="49"/>
      <c r="B842" s="49"/>
      <c r="C842" s="51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4"/>
      <c r="BQ842" s="54"/>
      <c r="BR842" s="54"/>
      <c r="BS842" s="54"/>
      <c r="BT842" s="54"/>
      <c r="BU842" s="54"/>
    </row>
    <row r="843" spans="1:73" ht="15">
      <c r="A843" s="49"/>
      <c r="B843" s="49"/>
      <c r="C843" s="51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4"/>
      <c r="BQ843" s="54"/>
      <c r="BR843" s="54"/>
      <c r="BS843" s="54"/>
      <c r="BT843" s="54"/>
      <c r="BU843" s="54"/>
    </row>
    <row r="844" spans="1:73" ht="15">
      <c r="A844" s="49"/>
      <c r="B844" s="49"/>
      <c r="C844" s="51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4"/>
      <c r="BQ844" s="54"/>
      <c r="BR844" s="54"/>
      <c r="BS844" s="54"/>
      <c r="BT844" s="54"/>
      <c r="BU844" s="54"/>
    </row>
    <row r="845" spans="1:73" ht="15">
      <c r="A845" s="49"/>
      <c r="B845" s="49"/>
      <c r="C845" s="51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4"/>
      <c r="BQ845" s="54"/>
      <c r="BR845" s="54"/>
      <c r="BS845" s="54"/>
      <c r="BT845" s="54"/>
      <c r="BU845" s="54"/>
    </row>
    <row r="846" spans="1:73" ht="15">
      <c r="A846" s="49"/>
      <c r="B846" s="49"/>
      <c r="C846" s="51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4"/>
      <c r="BQ846" s="54"/>
      <c r="BR846" s="54"/>
      <c r="BS846" s="54"/>
      <c r="BT846" s="54"/>
      <c r="BU846" s="54"/>
    </row>
    <row r="847" spans="1:73" ht="15">
      <c r="A847" s="49"/>
      <c r="B847" s="49"/>
      <c r="C847" s="51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4"/>
      <c r="BQ847" s="54"/>
      <c r="BR847" s="54"/>
      <c r="BS847" s="54"/>
      <c r="BT847" s="54"/>
      <c r="BU847" s="54"/>
    </row>
    <row r="848" spans="1:73" ht="15">
      <c r="A848" s="49"/>
      <c r="B848" s="49"/>
      <c r="C848" s="51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4"/>
      <c r="BQ848" s="54"/>
      <c r="BR848" s="54"/>
      <c r="BS848" s="54"/>
      <c r="BT848" s="54"/>
      <c r="BU848" s="54"/>
    </row>
    <row r="849" spans="1:73" ht="15">
      <c r="A849" s="49"/>
      <c r="B849" s="49"/>
      <c r="C849" s="51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4"/>
      <c r="BQ849" s="54"/>
      <c r="BR849" s="54"/>
      <c r="BS849" s="54"/>
      <c r="BT849" s="54"/>
      <c r="BU849" s="54"/>
    </row>
    <row r="850" spans="1:73" ht="15">
      <c r="A850" s="49"/>
      <c r="B850" s="49"/>
      <c r="C850" s="51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4"/>
      <c r="BQ850" s="54"/>
      <c r="BR850" s="54"/>
      <c r="BS850" s="54"/>
      <c r="BT850" s="54"/>
      <c r="BU850" s="54"/>
    </row>
    <row r="851" spans="1:73" ht="15">
      <c r="A851" s="49"/>
      <c r="B851" s="49"/>
      <c r="C851" s="51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4"/>
      <c r="BQ851" s="54"/>
      <c r="BR851" s="54"/>
      <c r="BS851" s="54"/>
      <c r="BT851" s="54"/>
      <c r="BU851" s="54"/>
    </row>
    <row r="852" spans="1:73" ht="15">
      <c r="A852" s="49"/>
      <c r="B852" s="49"/>
      <c r="C852" s="51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4"/>
      <c r="BQ852" s="54"/>
      <c r="BR852" s="54"/>
      <c r="BS852" s="54"/>
      <c r="BT852" s="54"/>
      <c r="BU852" s="54"/>
    </row>
    <row r="853" spans="1:73" ht="15">
      <c r="A853" s="49"/>
      <c r="B853" s="49"/>
      <c r="C853" s="51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4"/>
      <c r="BQ853" s="54"/>
      <c r="BR853" s="54"/>
      <c r="BS853" s="54"/>
      <c r="BT853" s="54"/>
      <c r="BU853" s="54"/>
    </row>
    <row r="854" spans="1:73" ht="15">
      <c r="A854" s="49"/>
      <c r="B854" s="49"/>
      <c r="C854" s="51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4"/>
      <c r="BQ854" s="54"/>
      <c r="BR854" s="54"/>
      <c r="BS854" s="54"/>
      <c r="BT854" s="54"/>
      <c r="BU854" s="54"/>
    </row>
    <row r="855" spans="1:73" ht="15">
      <c r="A855" s="49"/>
      <c r="B855" s="49"/>
      <c r="C855" s="51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4"/>
      <c r="BQ855" s="54"/>
      <c r="BR855" s="54"/>
      <c r="BS855" s="54"/>
      <c r="BT855" s="54"/>
      <c r="BU855" s="54"/>
    </row>
    <row r="856" spans="1:73" ht="15">
      <c r="A856" s="49"/>
      <c r="B856" s="49"/>
      <c r="C856" s="51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4"/>
      <c r="BQ856" s="54"/>
      <c r="BR856" s="54"/>
      <c r="BS856" s="54"/>
      <c r="BT856" s="54"/>
      <c r="BU856" s="54"/>
    </row>
    <row r="857" spans="1:73" ht="15">
      <c r="A857" s="49"/>
      <c r="B857" s="49"/>
      <c r="C857" s="51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4"/>
      <c r="BQ857" s="54"/>
      <c r="BR857" s="54"/>
      <c r="BS857" s="54"/>
      <c r="BT857" s="54"/>
      <c r="BU857" s="54"/>
    </row>
    <row r="858" spans="1:73" ht="15">
      <c r="A858" s="49"/>
      <c r="B858" s="49"/>
      <c r="C858" s="51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4"/>
      <c r="BQ858" s="54"/>
      <c r="BR858" s="54"/>
      <c r="BS858" s="54"/>
      <c r="BT858" s="54"/>
      <c r="BU858" s="54"/>
    </row>
    <row r="859" spans="1:73" ht="15">
      <c r="A859" s="49"/>
      <c r="B859" s="49"/>
      <c r="C859" s="51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4"/>
      <c r="BQ859" s="54"/>
      <c r="BR859" s="54"/>
      <c r="BS859" s="54"/>
      <c r="BT859" s="54"/>
      <c r="BU859" s="54"/>
    </row>
    <row r="860" spans="1:73" ht="15">
      <c r="A860" s="49"/>
      <c r="B860" s="49"/>
      <c r="C860" s="51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4"/>
      <c r="BQ860" s="54"/>
      <c r="BR860" s="54"/>
      <c r="BS860" s="54"/>
      <c r="BT860" s="54"/>
      <c r="BU860" s="54"/>
    </row>
    <row r="861" spans="1:73" ht="15">
      <c r="A861" s="49"/>
      <c r="B861" s="49"/>
      <c r="C861" s="51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4"/>
      <c r="BQ861" s="54"/>
      <c r="BR861" s="54"/>
      <c r="BS861" s="54"/>
      <c r="BT861" s="54"/>
      <c r="BU861" s="54"/>
    </row>
    <row r="862" spans="1:73" ht="15">
      <c r="A862" s="49"/>
      <c r="B862" s="49"/>
      <c r="C862" s="51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4"/>
      <c r="BQ862" s="54"/>
      <c r="BR862" s="54"/>
      <c r="BS862" s="54"/>
      <c r="BT862" s="54"/>
      <c r="BU862" s="54"/>
    </row>
    <row r="863" spans="1:73" ht="15">
      <c r="A863" s="49"/>
      <c r="B863" s="49"/>
      <c r="C863" s="51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4"/>
      <c r="BQ863" s="54"/>
      <c r="BR863" s="54"/>
      <c r="BS863" s="54"/>
      <c r="BT863" s="54"/>
      <c r="BU863" s="54"/>
    </row>
    <row r="864" spans="1:73" ht="15">
      <c r="A864" s="49"/>
      <c r="B864" s="49"/>
      <c r="C864" s="51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4"/>
      <c r="BQ864" s="54"/>
      <c r="BR864" s="54"/>
      <c r="BS864" s="54"/>
      <c r="BT864" s="54"/>
      <c r="BU864" s="54"/>
    </row>
    <row r="865" spans="1:73" ht="15">
      <c r="A865" s="49"/>
      <c r="B865" s="49"/>
      <c r="C865" s="51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4"/>
      <c r="BQ865" s="54"/>
      <c r="BR865" s="54"/>
      <c r="BS865" s="54"/>
      <c r="BT865" s="54"/>
      <c r="BU865" s="54"/>
    </row>
    <row r="866" spans="1:73" ht="15">
      <c r="A866" s="49"/>
      <c r="B866" s="49"/>
      <c r="C866" s="51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4"/>
      <c r="BQ866" s="54"/>
      <c r="BR866" s="54"/>
      <c r="BS866" s="54"/>
      <c r="BT866" s="54"/>
      <c r="BU866" s="54"/>
    </row>
    <row r="867" spans="1:73" ht="15">
      <c r="A867" s="49"/>
      <c r="B867" s="49"/>
      <c r="C867" s="51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4"/>
      <c r="BQ867" s="54"/>
      <c r="BR867" s="54"/>
      <c r="BS867" s="54"/>
      <c r="BT867" s="54"/>
      <c r="BU867" s="54"/>
    </row>
    <row r="868" spans="1:73" ht="15">
      <c r="A868" s="49"/>
      <c r="B868" s="49"/>
      <c r="C868" s="51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4"/>
      <c r="BQ868" s="54"/>
      <c r="BR868" s="54"/>
      <c r="BS868" s="54"/>
      <c r="BT868" s="54"/>
      <c r="BU868" s="54"/>
    </row>
    <row r="869" spans="1:73" ht="15">
      <c r="A869" s="49"/>
      <c r="B869" s="49"/>
      <c r="C869" s="51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4"/>
      <c r="BQ869" s="54"/>
      <c r="BR869" s="54"/>
      <c r="BS869" s="54"/>
      <c r="BT869" s="54"/>
      <c r="BU869" s="54"/>
    </row>
    <row r="870" spans="1:73" ht="15">
      <c r="A870" s="49"/>
      <c r="B870" s="49"/>
      <c r="C870" s="51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4"/>
      <c r="BQ870" s="54"/>
      <c r="BR870" s="54"/>
      <c r="BS870" s="54"/>
      <c r="BT870" s="54"/>
      <c r="BU870" s="54"/>
    </row>
    <row r="871" spans="1:73" ht="15">
      <c r="A871" s="49"/>
      <c r="B871" s="49"/>
      <c r="C871" s="51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4"/>
      <c r="BQ871" s="54"/>
      <c r="BR871" s="54"/>
      <c r="BS871" s="54"/>
      <c r="BT871" s="54"/>
      <c r="BU871" s="54"/>
    </row>
    <row r="872" spans="1:73" ht="15">
      <c r="A872" s="49"/>
      <c r="B872" s="49"/>
      <c r="C872" s="51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4"/>
      <c r="BQ872" s="54"/>
      <c r="BR872" s="54"/>
      <c r="BS872" s="54"/>
      <c r="BT872" s="54"/>
      <c r="BU872" s="54"/>
    </row>
    <row r="873" spans="1:73" ht="15">
      <c r="A873" s="49"/>
      <c r="B873" s="49"/>
      <c r="C873" s="51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4"/>
      <c r="BQ873" s="54"/>
      <c r="BR873" s="54"/>
      <c r="BS873" s="54"/>
      <c r="BT873" s="54"/>
      <c r="BU873" s="54"/>
    </row>
    <row r="874" spans="1:73" ht="15">
      <c r="A874" s="49"/>
      <c r="B874" s="49"/>
      <c r="C874" s="51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4"/>
      <c r="BQ874" s="54"/>
      <c r="BR874" s="54"/>
      <c r="BS874" s="54"/>
      <c r="BT874" s="54"/>
      <c r="BU874" s="54"/>
    </row>
    <row r="875" spans="1:73" ht="15">
      <c r="A875" s="49"/>
      <c r="B875" s="49"/>
      <c r="C875" s="51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4"/>
      <c r="BQ875" s="54"/>
      <c r="BR875" s="54"/>
      <c r="BS875" s="54"/>
      <c r="BT875" s="54"/>
      <c r="BU875" s="54"/>
    </row>
    <row r="876" spans="1:73" ht="15">
      <c r="A876" s="49"/>
      <c r="B876" s="49"/>
      <c r="C876" s="51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4"/>
      <c r="BQ876" s="54"/>
      <c r="BR876" s="54"/>
      <c r="BS876" s="54"/>
      <c r="BT876" s="54"/>
      <c r="BU876" s="54"/>
    </row>
    <row r="877" spans="1:73" ht="15">
      <c r="A877" s="49"/>
      <c r="B877" s="49"/>
      <c r="C877" s="51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4"/>
      <c r="BQ877" s="54"/>
      <c r="BR877" s="54"/>
      <c r="BS877" s="54"/>
      <c r="BT877" s="54"/>
      <c r="BU877" s="54"/>
    </row>
    <row r="878" spans="1:73" ht="15">
      <c r="A878" s="49"/>
      <c r="B878" s="49"/>
      <c r="C878" s="51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4"/>
      <c r="BQ878" s="54"/>
      <c r="BR878" s="54"/>
      <c r="BS878" s="54"/>
      <c r="BT878" s="54"/>
      <c r="BU878" s="54"/>
    </row>
    <row r="879" spans="1:73" ht="15">
      <c r="A879" s="49"/>
      <c r="B879" s="49"/>
      <c r="C879" s="51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4"/>
      <c r="BQ879" s="54"/>
      <c r="BR879" s="54"/>
      <c r="BS879" s="54"/>
      <c r="BT879" s="54"/>
      <c r="BU879" s="54"/>
    </row>
    <row r="880" spans="1:73" ht="15">
      <c r="A880" s="49"/>
      <c r="B880" s="49"/>
      <c r="C880" s="51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4"/>
      <c r="BQ880" s="54"/>
      <c r="BR880" s="54"/>
      <c r="BS880" s="54"/>
      <c r="BT880" s="54"/>
      <c r="BU880" s="54"/>
    </row>
    <row r="881" spans="1:73" ht="15">
      <c r="A881" s="49"/>
      <c r="B881" s="49"/>
      <c r="C881" s="51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4"/>
      <c r="BQ881" s="54"/>
      <c r="BR881" s="54"/>
      <c r="BS881" s="54"/>
      <c r="BT881" s="54"/>
      <c r="BU881" s="54"/>
    </row>
    <row r="882" spans="1:73" ht="15">
      <c r="A882" s="49"/>
      <c r="B882" s="49"/>
      <c r="C882" s="51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4"/>
      <c r="BQ882" s="54"/>
      <c r="BR882" s="54"/>
      <c r="BS882" s="54"/>
      <c r="BT882" s="54"/>
      <c r="BU882" s="54"/>
    </row>
    <row r="883" spans="1:73" ht="15">
      <c r="A883" s="49"/>
      <c r="B883" s="49"/>
      <c r="C883" s="51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4"/>
      <c r="BQ883" s="54"/>
      <c r="BR883" s="54"/>
      <c r="BS883" s="54"/>
      <c r="BT883" s="54"/>
      <c r="BU883" s="54"/>
    </row>
    <row r="884" spans="1:73" ht="15">
      <c r="A884" s="49"/>
      <c r="B884" s="49"/>
      <c r="C884" s="51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4"/>
      <c r="BQ884" s="54"/>
      <c r="BR884" s="54"/>
      <c r="BS884" s="54"/>
      <c r="BT884" s="54"/>
      <c r="BU884" s="54"/>
    </row>
    <row r="885" spans="1:73" ht="15">
      <c r="A885" s="49"/>
      <c r="B885" s="49"/>
      <c r="C885" s="51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4"/>
      <c r="BQ885" s="54"/>
      <c r="BR885" s="54"/>
      <c r="BS885" s="54"/>
      <c r="BT885" s="54"/>
      <c r="BU885" s="54"/>
    </row>
    <row r="886" spans="1:73" ht="15">
      <c r="A886" s="49"/>
      <c r="B886" s="49"/>
      <c r="C886" s="51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4"/>
      <c r="BQ886" s="54"/>
      <c r="BR886" s="54"/>
      <c r="BS886" s="54"/>
      <c r="BT886" s="54"/>
      <c r="BU886" s="54"/>
    </row>
    <row r="887" spans="1:73" ht="15">
      <c r="A887" s="49"/>
      <c r="B887" s="49"/>
      <c r="C887" s="51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4"/>
      <c r="BQ887" s="54"/>
      <c r="BR887" s="54"/>
      <c r="BS887" s="54"/>
      <c r="BT887" s="54"/>
      <c r="BU887" s="54"/>
    </row>
    <row r="888" spans="1:73" ht="15">
      <c r="A888" s="49"/>
      <c r="B888" s="49"/>
      <c r="C888" s="51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4"/>
      <c r="BQ888" s="54"/>
      <c r="BR888" s="54"/>
      <c r="BS888" s="54"/>
      <c r="BT888" s="54"/>
      <c r="BU888" s="54"/>
    </row>
    <row r="889" spans="1:73" ht="15">
      <c r="A889" s="49"/>
      <c r="B889" s="49"/>
      <c r="C889" s="51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4"/>
      <c r="BQ889" s="54"/>
      <c r="BR889" s="54"/>
      <c r="BS889" s="54"/>
      <c r="BT889" s="54"/>
      <c r="BU889" s="54"/>
    </row>
    <row r="890" spans="1:73" ht="15">
      <c r="A890" s="49"/>
      <c r="B890" s="49"/>
      <c r="C890" s="51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4"/>
      <c r="BQ890" s="54"/>
      <c r="BR890" s="54"/>
      <c r="BS890" s="54"/>
      <c r="BT890" s="54"/>
      <c r="BU890" s="54"/>
    </row>
    <row r="891" spans="1:73" ht="15">
      <c r="A891" s="49"/>
      <c r="B891" s="49"/>
      <c r="C891" s="51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4"/>
      <c r="BQ891" s="54"/>
      <c r="BR891" s="54"/>
      <c r="BS891" s="54"/>
      <c r="BT891" s="54"/>
      <c r="BU891" s="54"/>
    </row>
    <row r="892" spans="1:73" ht="15">
      <c r="A892" s="49"/>
      <c r="B892" s="49"/>
      <c r="C892" s="51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4"/>
      <c r="BQ892" s="54"/>
      <c r="BR892" s="54"/>
      <c r="BS892" s="54"/>
      <c r="BT892" s="54"/>
      <c r="BU892" s="54"/>
    </row>
    <row r="893" spans="1:73" ht="15">
      <c r="A893" s="49"/>
      <c r="B893" s="49"/>
      <c r="C893" s="51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4"/>
      <c r="BQ893" s="54"/>
      <c r="BR893" s="54"/>
      <c r="BS893" s="54"/>
      <c r="BT893" s="54"/>
      <c r="BU893" s="54"/>
    </row>
    <row r="894" spans="1:73" ht="15">
      <c r="A894" s="49"/>
      <c r="B894" s="49"/>
      <c r="C894" s="51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4"/>
      <c r="BQ894" s="54"/>
      <c r="BR894" s="54"/>
      <c r="BS894" s="54"/>
      <c r="BT894" s="54"/>
      <c r="BU894" s="54"/>
    </row>
    <row r="895" spans="1:73" ht="15">
      <c r="A895" s="49"/>
      <c r="B895" s="49"/>
      <c r="C895" s="51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4"/>
      <c r="BQ895" s="54"/>
      <c r="BR895" s="54"/>
      <c r="BS895" s="54"/>
      <c r="BT895" s="54"/>
      <c r="BU895" s="54"/>
    </row>
    <row r="896" spans="1:73" ht="15">
      <c r="A896" s="49"/>
      <c r="B896" s="49"/>
      <c r="C896" s="51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4"/>
      <c r="BQ896" s="54"/>
      <c r="BR896" s="54"/>
      <c r="BS896" s="54"/>
      <c r="BT896" s="54"/>
      <c r="BU896" s="54"/>
    </row>
    <row r="897" spans="1:73" ht="15">
      <c r="A897" s="49"/>
      <c r="B897" s="49"/>
      <c r="C897" s="51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4"/>
      <c r="BQ897" s="54"/>
      <c r="BR897" s="54"/>
      <c r="BS897" s="54"/>
      <c r="BT897" s="54"/>
      <c r="BU897" s="54"/>
    </row>
    <row r="898" spans="1:73" ht="15">
      <c r="A898" s="49"/>
      <c r="B898" s="49"/>
      <c r="C898" s="51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4"/>
      <c r="BQ898" s="54"/>
      <c r="BR898" s="54"/>
      <c r="BS898" s="54"/>
      <c r="BT898" s="54"/>
      <c r="BU898" s="54"/>
    </row>
    <row r="899" spans="1:73" ht="15">
      <c r="A899" s="49"/>
      <c r="B899" s="49"/>
      <c r="C899" s="51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4"/>
      <c r="BQ899" s="54"/>
      <c r="BR899" s="54"/>
      <c r="BS899" s="54"/>
      <c r="BT899" s="54"/>
      <c r="BU899" s="54"/>
    </row>
    <row r="900" spans="1:73" ht="15">
      <c r="A900" s="49"/>
      <c r="B900" s="49"/>
      <c r="C900" s="51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4"/>
      <c r="BQ900" s="54"/>
      <c r="BR900" s="54"/>
      <c r="BS900" s="54"/>
      <c r="BT900" s="54"/>
      <c r="BU900" s="54"/>
    </row>
    <row r="901" spans="1:73" ht="15">
      <c r="A901" s="49"/>
      <c r="B901" s="49"/>
      <c r="C901" s="51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4"/>
      <c r="BQ901" s="54"/>
      <c r="BR901" s="54"/>
      <c r="BS901" s="54"/>
      <c r="BT901" s="54"/>
      <c r="BU901" s="54"/>
    </row>
    <row r="902" spans="1:73" ht="15">
      <c r="A902" s="49"/>
      <c r="B902" s="49"/>
      <c r="C902" s="51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4"/>
      <c r="BQ902" s="54"/>
      <c r="BR902" s="54"/>
      <c r="BS902" s="54"/>
      <c r="BT902" s="54"/>
      <c r="BU902" s="54"/>
    </row>
    <row r="903" spans="1:73" ht="15">
      <c r="A903" s="49"/>
      <c r="B903" s="49"/>
      <c r="C903" s="51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4"/>
      <c r="BQ903" s="54"/>
      <c r="BR903" s="54"/>
      <c r="BS903" s="54"/>
      <c r="BT903" s="54"/>
      <c r="BU903" s="54"/>
    </row>
    <row r="904" spans="1:73" ht="15">
      <c r="A904" s="49"/>
      <c r="B904" s="49"/>
      <c r="C904" s="51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4"/>
      <c r="BQ904" s="54"/>
      <c r="BR904" s="54"/>
      <c r="BS904" s="54"/>
      <c r="BT904" s="54"/>
      <c r="BU904" s="54"/>
    </row>
    <row r="905" spans="1:73" ht="15">
      <c r="A905" s="49"/>
      <c r="B905" s="49"/>
      <c r="C905" s="51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4"/>
      <c r="BQ905" s="54"/>
      <c r="BR905" s="54"/>
      <c r="BS905" s="54"/>
      <c r="BT905" s="54"/>
      <c r="BU905" s="54"/>
    </row>
    <row r="906" spans="1:73" ht="15">
      <c r="A906" s="49"/>
      <c r="B906" s="49"/>
      <c r="C906" s="51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4"/>
      <c r="BQ906" s="54"/>
      <c r="BR906" s="54"/>
      <c r="BS906" s="54"/>
      <c r="BT906" s="54"/>
      <c r="BU906" s="54"/>
    </row>
    <row r="907" spans="1:73" ht="15">
      <c r="A907" s="49"/>
      <c r="B907" s="49"/>
      <c r="C907" s="51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4"/>
      <c r="BQ907" s="54"/>
      <c r="BR907" s="54"/>
      <c r="BS907" s="54"/>
      <c r="BT907" s="54"/>
      <c r="BU907" s="54"/>
    </row>
    <row r="908" spans="1:73" ht="15">
      <c r="A908" s="49"/>
      <c r="B908" s="49"/>
      <c r="C908" s="51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4"/>
      <c r="BQ908" s="54"/>
      <c r="BR908" s="54"/>
      <c r="BS908" s="54"/>
      <c r="BT908" s="54"/>
      <c r="BU908" s="54"/>
    </row>
    <row r="909" spans="1:73" ht="15">
      <c r="A909" s="49"/>
      <c r="B909" s="49"/>
      <c r="C909" s="51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4"/>
      <c r="BQ909" s="54"/>
      <c r="BR909" s="54"/>
      <c r="BS909" s="54"/>
      <c r="BT909" s="54"/>
      <c r="BU909" s="54"/>
    </row>
    <row r="910" spans="1:73" ht="15">
      <c r="A910" s="49"/>
      <c r="B910" s="49"/>
      <c r="C910" s="51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4"/>
      <c r="BQ910" s="54"/>
      <c r="BR910" s="54"/>
      <c r="BS910" s="54"/>
      <c r="BT910" s="54"/>
      <c r="BU910" s="54"/>
    </row>
    <row r="911" spans="1:73" ht="15">
      <c r="A911" s="49"/>
      <c r="B911" s="49"/>
      <c r="C911" s="51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4"/>
      <c r="BQ911" s="54"/>
      <c r="BR911" s="54"/>
      <c r="BS911" s="54"/>
      <c r="BT911" s="54"/>
      <c r="BU911" s="54"/>
    </row>
    <row r="912" spans="1:73" ht="15">
      <c r="A912" s="49"/>
      <c r="B912" s="49"/>
      <c r="C912" s="51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4"/>
      <c r="BQ912" s="54"/>
      <c r="BR912" s="54"/>
      <c r="BS912" s="54"/>
      <c r="BT912" s="54"/>
      <c r="BU912" s="54"/>
    </row>
    <row r="913" spans="1:73" ht="15">
      <c r="A913" s="49"/>
      <c r="B913" s="49"/>
      <c r="C913" s="51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4"/>
      <c r="BQ913" s="54"/>
      <c r="BR913" s="54"/>
      <c r="BS913" s="54"/>
      <c r="BT913" s="54"/>
      <c r="BU913" s="54"/>
    </row>
    <row r="914" spans="1:73" ht="15">
      <c r="A914" s="49"/>
      <c r="B914" s="49"/>
      <c r="C914" s="51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4"/>
      <c r="BQ914" s="54"/>
      <c r="BR914" s="54"/>
      <c r="BS914" s="54"/>
      <c r="BT914" s="54"/>
      <c r="BU914" s="54"/>
    </row>
    <row r="915" spans="1:73" ht="15">
      <c r="A915" s="49"/>
      <c r="B915" s="49"/>
      <c r="C915" s="51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4"/>
      <c r="BQ915" s="54"/>
      <c r="BR915" s="54"/>
      <c r="BS915" s="54"/>
      <c r="BT915" s="54"/>
      <c r="BU915" s="54"/>
    </row>
    <row r="916" spans="1:73" ht="15">
      <c r="A916" s="49"/>
      <c r="B916" s="49"/>
      <c r="C916" s="51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4"/>
      <c r="BQ916" s="54"/>
      <c r="BR916" s="54"/>
      <c r="BS916" s="54"/>
      <c r="BT916" s="54"/>
      <c r="BU916" s="54"/>
    </row>
    <row r="917" spans="1:73" ht="15">
      <c r="A917" s="49"/>
      <c r="B917" s="49"/>
      <c r="C917" s="51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4"/>
      <c r="BQ917" s="54"/>
      <c r="BR917" s="54"/>
      <c r="BS917" s="54"/>
      <c r="BT917" s="54"/>
      <c r="BU917" s="54"/>
    </row>
    <row r="918" spans="1:73" ht="15">
      <c r="A918" s="49"/>
      <c r="B918" s="49"/>
      <c r="C918" s="51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4"/>
      <c r="BQ918" s="54"/>
      <c r="BR918" s="54"/>
      <c r="BS918" s="54"/>
      <c r="BT918" s="54"/>
      <c r="BU918" s="54"/>
    </row>
    <row r="919" spans="1:73" ht="15">
      <c r="A919" s="49"/>
      <c r="B919" s="49"/>
      <c r="C919" s="51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4"/>
      <c r="BQ919" s="54"/>
      <c r="BR919" s="54"/>
      <c r="BS919" s="54"/>
      <c r="BT919" s="54"/>
      <c r="BU919" s="54"/>
    </row>
    <row r="920" spans="1:73" ht="15">
      <c r="A920" s="49"/>
      <c r="B920" s="49"/>
      <c r="C920" s="51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4"/>
      <c r="BQ920" s="54"/>
      <c r="BR920" s="54"/>
      <c r="BS920" s="54"/>
      <c r="BT920" s="54"/>
      <c r="BU920" s="54"/>
    </row>
    <row r="921" spans="1:73" ht="15">
      <c r="A921" s="49"/>
      <c r="B921" s="49"/>
      <c r="C921" s="51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4"/>
      <c r="BQ921" s="54"/>
      <c r="BR921" s="54"/>
      <c r="BS921" s="54"/>
      <c r="BT921" s="54"/>
      <c r="BU921" s="54"/>
    </row>
    <row r="922" spans="1:73" ht="15">
      <c r="A922" s="49"/>
      <c r="B922" s="49"/>
      <c r="C922" s="51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4"/>
      <c r="BQ922" s="54"/>
      <c r="BR922" s="54"/>
      <c r="BS922" s="54"/>
      <c r="BT922" s="54"/>
      <c r="BU922" s="54"/>
    </row>
    <row r="923" spans="1:73" ht="15">
      <c r="A923" s="49"/>
      <c r="B923" s="49"/>
      <c r="C923" s="51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4"/>
      <c r="BQ923" s="54"/>
      <c r="BR923" s="54"/>
      <c r="BS923" s="54"/>
      <c r="BT923" s="54"/>
      <c r="BU923" s="54"/>
    </row>
    <row r="924" spans="1:73" ht="15">
      <c r="A924" s="49"/>
      <c r="B924" s="49"/>
      <c r="C924" s="51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4"/>
      <c r="BQ924" s="54"/>
      <c r="BR924" s="54"/>
      <c r="BS924" s="54"/>
      <c r="BT924" s="54"/>
      <c r="BU924" s="54"/>
    </row>
    <row r="925" spans="1:73" ht="15">
      <c r="A925" s="49"/>
      <c r="B925" s="49"/>
      <c r="C925" s="51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4"/>
      <c r="BQ925" s="54"/>
      <c r="BR925" s="54"/>
      <c r="BS925" s="54"/>
      <c r="BT925" s="54"/>
      <c r="BU925" s="54"/>
    </row>
    <row r="926" spans="1:73" ht="15">
      <c r="A926" s="49"/>
      <c r="B926" s="49"/>
      <c r="C926" s="51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4"/>
      <c r="BQ926" s="54"/>
      <c r="BR926" s="54"/>
      <c r="BS926" s="54"/>
      <c r="BT926" s="54"/>
      <c r="BU926" s="54"/>
    </row>
    <row r="927" spans="1:73" ht="15">
      <c r="A927" s="49"/>
      <c r="B927" s="49"/>
      <c r="C927" s="51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4"/>
      <c r="BQ927" s="54"/>
      <c r="BR927" s="54"/>
      <c r="BS927" s="54"/>
      <c r="BT927" s="54"/>
      <c r="BU927" s="54"/>
    </row>
    <row r="928" spans="1:73" ht="15">
      <c r="A928" s="49"/>
      <c r="B928" s="49"/>
      <c r="C928" s="51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4"/>
      <c r="BQ928" s="54"/>
      <c r="BR928" s="54"/>
      <c r="BS928" s="54"/>
      <c r="BT928" s="54"/>
      <c r="BU928" s="54"/>
    </row>
    <row r="929" spans="1:73" ht="15">
      <c r="A929" s="49"/>
      <c r="B929" s="49"/>
      <c r="C929" s="51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4"/>
      <c r="BQ929" s="54"/>
      <c r="BR929" s="54"/>
      <c r="BS929" s="54"/>
      <c r="BT929" s="54"/>
      <c r="BU929" s="54"/>
    </row>
    <row r="930" spans="1:73" ht="15">
      <c r="A930" s="49"/>
      <c r="B930" s="49"/>
      <c r="C930" s="51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4"/>
      <c r="BQ930" s="54"/>
      <c r="BR930" s="54"/>
      <c r="BS930" s="54"/>
      <c r="BT930" s="54"/>
      <c r="BU930" s="54"/>
    </row>
    <row r="931" spans="1:73" ht="15">
      <c r="A931" s="49"/>
      <c r="B931" s="49"/>
      <c r="C931" s="51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4"/>
      <c r="BQ931" s="54"/>
      <c r="BR931" s="54"/>
      <c r="BS931" s="54"/>
      <c r="BT931" s="54"/>
      <c r="BU931" s="54"/>
    </row>
    <row r="932" spans="1:73" ht="15">
      <c r="A932" s="49"/>
      <c r="B932" s="49"/>
      <c r="C932" s="51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4"/>
      <c r="BQ932" s="54"/>
      <c r="BR932" s="54"/>
      <c r="BS932" s="54"/>
      <c r="BT932" s="54"/>
      <c r="BU932" s="54"/>
    </row>
    <row r="933" spans="1:73" ht="15">
      <c r="A933" s="49"/>
      <c r="B933" s="49"/>
      <c r="C933" s="51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4"/>
      <c r="BQ933" s="54"/>
      <c r="BR933" s="54"/>
      <c r="BS933" s="54"/>
      <c r="BT933" s="54"/>
      <c r="BU933" s="54"/>
    </row>
    <row r="934" spans="1:73" ht="15">
      <c r="A934" s="49"/>
      <c r="B934" s="49"/>
      <c r="C934" s="51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4"/>
      <c r="BQ934" s="54"/>
      <c r="BR934" s="54"/>
      <c r="BS934" s="54"/>
      <c r="BT934" s="54"/>
      <c r="BU934" s="54"/>
    </row>
    <row r="935" spans="1:73" ht="15">
      <c r="A935" s="49"/>
      <c r="B935" s="49"/>
      <c r="C935" s="51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4"/>
      <c r="BQ935" s="54"/>
      <c r="BR935" s="54"/>
      <c r="BS935" s="54"/>
      <c r="BT935" s="54"/>
      <c r="BU935" s="54"/>
    </row>
    <row r="936" spans="1:73" ht="15">
      <c r="A936" s="49"/>
      <c r="B936" s="49"/>
      <c r="C936" s="51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4"/>
      <c r="BQ936" s="54"/>
      <c r="BR936" s="54"/>
      <c r="BS936" s="54"/>
      <c r="BT936" s="54"/>
      <c r="BU936" s="54"/>
    </row>
    <row r="937" spans="1:73" ht="15">
      <c r="A937" s="49"/>
      <c r="B937" s="49"/>
      <c r="C937" s="51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4"/>
      <c r="BQ937" s="54"/>
      <c r="BR937" s="54"/>
      <c r="BS937" s="54"/>
      <c r="BT937" s="54"/>
      <c r="BU937" s="54"/>
    </row>
    <row r="938" spans="1:73" ht="15">
      <c r="A938" s="49"/>
      <c r="B938" s="49"/>
      <c r="C938" s="51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4"/>
      <c r="BQ938" s="54"/>
      <c r="BR938" s="54"/>
      <c r="BS938" s="54"/>
      <c r="BT938" s="54"/>
      <c r="BU938" s="54"/>
    </row>
    <row r="939" spans="1:73" ht="15">
      <c r="A939" s="49"/>
      <c r="B939" s="49"/>
      <c r="C939" s="51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4"/>
      <c r="BQ939" s="54"/>
      <c r="BR939" s="54"/>
      <c r="BS939" s="54"/>
      <c r="BT939" s="54"/>
      <c r="BU939" s="54"/>
    </row>
    <row r="940" spans="1:73" ht="15">
      <c r="A940" s="49"/>
      <c r="B940" s="49"/>
      <c r="C940" s="51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4"/>
      <c r="BQ940" s="54"/>
      <c r="BR940" s="54"/>
      <c r="BS940" s="54"/>
      <c r="BT940" s="54"/>
      <c r="BU940" s="54"/>
    </row>
    <row r="941" spans="1:73" ht="15">
      <c r="A941" s="49"/>
      <c r="B941" s="49"/>
      <c r="C941" s="51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4"/>
      <c r="BQ941" s="54"/>
      <c r="BR941" s="54"/>
      <c r="BS941" s="54"/>
      <c r="BT941" s="54"/>
      <c r="BU941" s="54"/>
    </row>
    <row r="942" spans="1:73" ht="15">
      <c r="A942" s="49"/>
      <c r="B942" s="49"/>
      <c r="C942" s="51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4"/>
      <c r="BQ942" s="54"/>
      <c r="BR942" s="54"/>
      <c r="BS942" s="54"/>
      <c r="BT942" s="54"/>
      <c r="BU942" s="54"/>
    </row>
    <row r="943" spans="1:73" ht="15">
      <c r="A943" s="49"/>
      <c r="B943" s="49"/>
      <c r="C943" s="51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4"/>
      <c r="BQ943" s="54"/>
      <c r="BR943" s="54"/>
      <c r="BS943" s="54"/>
      <c r="BT943" s="54"/>
      <c r="BU943" s="54"/>
    </row>
    <row r="944" spans="1:73" ht="15">
      <c r="A944" s="49"/>
      <c r="B944" s="49"/>
      <c r="C944" s="51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4"/>
      <c r="BQ944" s="54"/>
      <c r="BR944" s="54"/>
      <c r="BS944" s="54"/>
      <c r="BT944" s="54"/>
      <c r="BU944" s="54"/>
    </row>
    <row r="945" spans="1:73" ht="15">
      <c r="A945" s="49"/>
      <c r="B945" s="49"/>
      <c r="C945" s="51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4"/>
      <c r="BQ945" s="54"/>
      <c r="BR945" s="54"/>
      <c r="BS945" s="54"/>
      <c r="BT945" s="54"/>
      <c r="BU945" s="54"/>
    </row>
    <row r="946" spans="1:73" ht="15">
      <c r="A946" s="49"/>
      <c r="B946" s="49"/>
      <c r="C946" s="51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4"/>
      <c r="BQ946" s="54"/>
      <c r="BR946" s="54"/>
      <c r="BS946" s="54"/>
      <c r="BT946" s="54"/>
      <c r="BU946" s="54"/>
    </row>
    <row r="947" spans="1:73" ht="15">
      <c r="A947" s="49"/>
      <c r="B947" s="49"/>
      <c r="C947" s="51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4"/>
      <c r="BQ947" s="54"/>
      <c r="BR947" s="54"/>
      <c r="BS947" s="54"/>
      <c r="BT947" s="54"/>
      <c r="BU947" s="54"/>
    </row>
    <row r="948" spans="1:73" ht="15">
      <c r="A948" s="49"/>
      <c r="B948" s="49"/>
      <c r="C948" s="51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4"/>
      <c r="BQ948" s="54"/>
      <c r="BR948" s="54"/>
      <c r="BS948" s="54"/>
      <c r="BT948" s="54"/>
      <c r="BU948" s="54"/>
    </row>
    <row r="949" spans="1:73" ht="15">
      <c r="A949" s="49"/>
      <c r="B949" s="49"/>
      <c r="C949" s="51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4"/>
      <c r="BQ949" s="54"/>
      <c r="BR949" s="54"/>
      <c r="BS949" s="54"/>
      <c r="BT949" s="54"/>
      <c r="BU949" s="54"/>
    </row>
    <row r="950" spans="1:73" ht="15">
      <c r="A950" s="49"/>
      <c r="B950" s="49"/>
      <c r="C950" s="51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4"/>
      <c r="BQ950" s="54"/>
      <c r="BR950" s="54"/>
      <c r="BS950" s="54"/>
      <c r="BT950" s="54"/>
      <c r="BU950" s="54"/>
    </row>
    <row r="951" spans="1:73" ht="15">
      <c r="A951" s="49"/>
      <c r="B951" s="49"/>
      <c r="C951" s="51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4"/>
      <c r="BQ951" s="54"/>
      <c r="BR951" s="54"/>
      <c r="BS951" s="54"/>
      <c r="BT951" s="54"/>
      <c r="BU951" s="54"/>
    </row>
    <row r="952" spans="1:73" ht="15">
      <c r="A952" s="49"/>
      <c r="B952" s="49"/>
      <c r="C952" s="51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4"/>
      <c r="BQ952" s="54"/>
      <c r="BR952" s="54"/>
      <c r="BS952" s="54"/>
      <c r="BT952" s="54"/>
      <c r="BU952" s="54"/>
    </row>
    <row r="953" spans="1:73" ht="15">
      <c r="A953" s="49"/>
      <c r="B953" s="49"/>
      <c r="C953" s="51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4"/>
      <c r="BQ953" s="54"/>
      <c r="BR953" s="54"/>
      <c r="BS953" s="54"/>
      <c r="BT953" s="54"/>
      <c r="BU953" s="54"/>
    </row>
    <row r="954" spans="1:73" ht="15">
      <c r="A954" s="49"/>
      <c r="B954" s="49"/>
      <c r="C954" s="51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4"/>
      <c r="BQ954" s="54"/>
      <c r="BR954" s="54"/>
      <c r="BS954" s="54"/>
      <c r="BT954" s="54"/>
      <c r="BU954" s="54"/>
    </row>
    <row r="955" spans="1:73" ht="15">
      <c r="A955" s="49"/>
      <c r="B955" s="49"/>
      <c r="C955" s="51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4"/>
      <c r="BQ955" s="54"/>
      <c r="BR955" s="54"/>
      <c r="BS955" s="54"/>
      <c r="BT955" s="54"/>
      <c r="BU955" s="54"/>
    </row>
    <row r="956" spans="1:73" ht="15">
      <c r="A956" s="49"/>
      <c r="B956" s="49"/>
      <c r="C956" s="51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4"/>
      <c r="BQ956" s="54"/>
      <c r="BR956" s="54"/>
      <c r="BS956" s="54"/>
      <c r="BT956" s="54"/>
      <c r="BU956" s="54"/>
    </row>
    <row r="957" spans="1:73" ht="15">
      <c r="A957" s="49"/>
      <c r="B957" s="49"/>
      <c r="C957" s="51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4"/>
      <c r="BQ957" s="54"/>
      <c r="BR957" s="54"/>
      <c r="BS957" s="54"/>
      <c r="BT957" s="54"/>
      <c r="BU957" s="54"/>
    </row>
    <row r="958" spans="1:73" ht="15">
      <c r="A958" s="49"/>
      <c r="B958" s="49"/>
      <c r="C958" s="51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4"/>
      <c r="BQ958" s="54"/>
      <c r="BR958" s="54"/>
      <c r="BS958" s="54"/>
      <c r="BT958" s="54"/>
      <c r="BU958" s="54"/>
    </row>
    <row r="959" spans="1:73" ht="15">
      <c r="A959" s="49"/>
      <c r="B959" s="49"/>
      <c r="C959" s="51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4"/>
      <c r="BQ959" s="54"/>
      <c r="BR959" s="54"/>
      <c r="BS959" s="54"/>
      <c r="BT959" s="54"/>
      <c r="BU959" s="54"/>
    </row>
    <row r="960" spans="1:73" ht="15">
      <c r="A960" s="49"/>
      <c r="B960" s="49"/>
      <c r="C960" s="51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4"/>
      <c r="BQ960" s="54"/>
      <c r="BR960" s="54"/>
      <c r="BS960" s="54"/>
      <c r="BT960" s="54"/>
      <c r="BU960" s="54"/>
    </row>
    <row r="961" spans="1:73" ht="15">
      <c r="A961" s="49"/>
      <c r="B961" s="49"/>
      <c r="C961" s="51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4"/>
      <c r="BQ961" s="54"/>
      <c r="BR961" s="54"/>
      <c r="BS961" s="54"/>
      <c r="BT961" s="54"/>
      <c r="BU961" s="54"/>
    </row>
    <row r="962" spans="1:73" ht="15">
      <c r="A962" s="49"/>
      <c r="B962" s="49"/>
      <c r="C962" s="51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4"/>
      <c r="BQ962" s="54"/>
      <c r="BR962" s="54"/>
      <c r="BS962" s="54"/>
      <c r="BT962" s="54"/>
      <c r="BU962" s="54"/>
    </row>
    <row r="963" spans="1:73" ht="15">
      <c r="A963" s="49"/>
      <c r="B963" s="49"/>
      <c r="C963" s="51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4"/>
      <c r="BQ963" s="54"/>
      <c r="BR963" s="54"/>
      <c r="BS963" s="54"/>
      <c r="BT963" s="54"/>
      <c r="BU963" s="54"/>
    </row>
    <row r="964" spans="1:73" ht="15">
      <c r="A964" s="49"/>
      <c r="B964" s="49"/>
      <c r="C964" s="51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4"/>
      <c r="BQ964" s="54"/>
      <c r="BR964" s="54"/>
      <c r="BS964" s="54"/>
      <c r="BT964" s="54"/>
      <c r="BU964" s="54"/>
    </row>
    <row r="965" spans="1:73" ht="15">
      <c r="A965" s="49"/>
      <c r="B965" s="49"/>
      <c r="C965" s="51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4"/>
      <c r="BQ965" s="54"/>
      <c r="BR965" s="54"/>
      <c r="BS965" s="54"/>
      <c r="BT965" s="54"/>
      <c r="BU965" s="54"/>
    </row>
    <row r="966" spans="1:73" ht="15">
      <c r="A966" s="49"/>
      <c r="B966" s="49"/>
      <c r="C966" s="51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4"/>
      <c r="BQ966" s="54"/>
      <c r="BR966" s="54"/>
      <c r="BS966" s="54"/>
      <c r="BT966" s="54"/>
      <c r="BU966" s="54"/>
    </row>
    <row r="967" spans="1:73" ht="15">
      <c r="A967" s="49"/>
      <c r="B967" s="49"/>
      <c r="C967" s="51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4"/>
      <c r="BQ967" s="54"/>
      <c r="BR967" s="54"/>
      <c r="BS967" s="54"/>
      <c r="BT967" s="54"/>
      <c r="BU967" s="54"/>
    </row>
    <row r="968" spans="1:73" ht="15">
      <c r="A968" s="49"/>
      <c r="B968" s="49"/>
      <c r="C968" s="51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4"/>
      <c r="BQ968" s="54"/>
      <c r="BR968" s="54"/>
      <c r="BS968" s="54"/>
      <c r="BT968" s="54"/>
      <c r="BU968" s="54"/>
    </row>
    <row r="969" spans="1:73" ht="15">
      <c r="A969" s="49"/>
      <c r="B969" s="49"/>
      <c r="C969" s="51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4"/>
      <c r="BQ969" s="54"/>
      <c r="BR969" s="54"/>
      <c r="BS969" s="54"/>
      <c r="BT969" s="54"/>
      <c r="BU969" s="54"/>
    </row>
    <row r="970" spans="1:73" ht="15">
      <c r="A970" s="49"/>
      <c r="B970" s="49"/>
      <c r="C970" s="51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4"/>
      <c r="BQ970" s="54"/>
      <c r="BR970" s="54"/>
      <c r="BS970" s="54"/>
      <c r="BT970" s="54"/>
      <c r="BU970" s="54"/>
    </row>
    <row r="971" spans="1:73" ht="15">
      <c r="A971" s="49"/>
      <c r="B971" s="49"/>
      <c r="C971" s="51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4"/>
      <c r="BQ971" s="54"/>
      <c r="BR971" s="54"/>
      <c r="BS971" s="54"/>
      <c r="BT971" s="54"/>
      <c r="BU971" s="54"/>
    </row>
    <row r="972" spans="1:73" ht="15">
      <c r="A972" s="49"/>
      <c r="B972" s="49"/>
      <c r="C972" s="51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4"/>
      <c r="BQ972" s="54"/>
      <c r="BR972" s="54"/>
      <c r="BS972" s="54"/>
      <c r="BT972" s="54"/>
      <c r="BU972" s="54"/>
    </row>
    <row r="973" spans="1:73" ht="15">
      <c r="A973" s="49"/>
      <c r="B973" s="49"/>
      <c r="C973" s="51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4"/>
      <c r="BQ973" s="54"/>
      <c r="BR973" s="54"/>
      <c r="BS973" s="54"/>
      <c r="BT973" s="54"/>
      <c r="BU973" s="54"/>
    </row>
    <row r="974" spans="1:73" ht="15">
      <c r="A974" s="49"/>
      <c r="B974" s="49"/>
      <c r="C974" s="51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4"/>
      <c r="BQ974" s="54"/>
      <c r="BR974" s="54"/>
      <c r="BS974" s="54"/>
      <c r="BT974" s="54"/>
      <c r="BU974" s="54"/>
    </row>
    <row r="975" spans="1:73" ht="15">
      <c r="A975" s="49"/>
      <c r="B975" s="49"/>
      <c r="C975" s="51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4"/>
      <c r="BQ975" s="54"/>
      <c r="BR975" s="54"/>
      <c r="BS975" s="54"/>
      <c r="BT975" s="54"/>
      <c r="BU975" s="54"/>
    </row>
    <row r="976" spans="1:73" ht="15">
      <c r="A976" s="49"/>
      <c r="B976" s="49"/>
      <c r="C976" s="51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4"/>
      <c r="BQ976" s="54"/>
      <c r="BR976" s="54"/>
      <c r="BS976" s="54"/>
      <c r="BT976" s="54"/>
      <c r="BU976" s="54"/>
    </row>
    <row r="977" spans="1:73" ht="15">
      <c r="A977" s="49"/>
      <c r="B977" s="49"/>
      <c r="C977" s="51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4"/>
      <c r="BQ977" s="54"/>
      <c r="BR977" s="54"/>
      <c r="BS977" s="54"/>
      <c r="BT977" s="54"/>
      <c r="BU977" s="54"/>
    </row>
    <row r="978" spans="1:73" ht="15">
      <c r="A978" s="49"/>
      <c r="B978" s="49"/>
      <c r="C978" s="51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4"/>
      <c r="BQ978" s="54"/>
      <c r="BR978" s="54"/>
      <c r="BS978" s="54"/>
      <c r="BT978" s="54"/>
      <c r="BU978" s="54"/>
    </row>
    <row r="979" spans="1:73" ht="15">
      <c r="A979" s="49"/>
      <c r="B979" s="49"/>
      <c r="C979" s="51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4"/>
      <c r="BQ979" s="54"/>
      <c r="BR979" s="54"/>
      <c r="BS979" s="54"/>
      <c r="BT979" s="54"/>
      <c r="BU979" s="54"/>
    </row>
    <row r="980" spans="1:73" ht="15">
      <c r="A980" s="49"/>
      <c r="B980" s="49"/>
      <c r="C980" s="51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4"/>
      <c r="BQ980" s="54"/>
      <c r="BR980" s="54"/>
      <c r="BS980" s="54"/>
      <c r="BT980" s="54"/>
      <c r="BU980" s="54"/>
    </row>
    <row r="981" spans="1:73" ht="15">
      <c r="A981" s="49"/>
      <c r="B981" s="49"/>
      <c r="C981" s="51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4"/>
      <c r="BQ981" s="54"/>
      <c r="BR981" s="54"/>
      <c r="BS981" s="54"/>
      <c r="BT981" s="54"/>
      <c r="BU981" s="54"/>
    </row>
    <row r="982" spans="1:73" ht="15">
      <c r="A982" s="49"/>
      <c r="B982" s="49"/>
      <c r="C982" s="51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4"/>
      <c r="BQ982" s="54"/>
      <c r="BR982" s="54"/>
      <c r="BS982" s="54"/>
      <c r="BT982" s="54"/>
      <c r="BU982" s="54"/>
    </row>
    <row r="983" spans="1:73" ht="15">
      <c r="A983" s="49"/>
      <c r="B983" s="49"/>
      <c r="C983" s="51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4"/>
      <c r="BQ983" s="54"/>
      <c r="BR983" s="54"/>
      <c r="BS983" s="54"/>
      <c r="BT983" s="54"/>
      <c r="BU983" s="54"/>
    </row>
    <row r="984" spans="1:73" ht="15">
      <c r="A984" s="49"/>
      <c r="B984" s="49"/>
      <c r="C984" s="51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4"/>
      <c r="BQ984" s="54"/>
      <c r="BR984" s="54"/>
      <c r="BS984" s="54"/>
      <c r="BT984" s="54"/>
      <c r="BU984" s="54"/>
    </row>
    <row r="985" spans="1:73" ht="15">
      <c r="A985" s="49"/>
      <c r="B985" s="49"/>
      <c r="C985" s="51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4"/>
      <c r="BQ985" s="54"/>
      <c r="BR985" s="54"/>
      <c r="BS985" s="54"/>
      <c r="BT985" s="54"/>
      <c r="BU985" s="54"/>
    </row>
    <row r="986" spans="1:73" ht="15">
      <c r="A986" s="49"/>
      <c r="B986" s="49"/>
      <c r="C986" s="51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4"/>
      <c r="BQ986" s="54"/>
      <c r="BR986" s="54"/>
      <c r="BS986" s="54"/>
      <c r="BT986" s="54"/>
      <c r="BU986" s="54"/>
    </row>
    <row r="987" spans="1:73" ht="15">
      <c r="A987" s="49"/>
      <c r="B987" s="49"/>
      <c r="C987" s="51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4"/>
      <c r="BQ987" s="54"/>
      <c r="BR987" s="54"/>
      <c r="BS987" s="54"/>
      <c r="BT987" s="54"/>
      <c r="BU987" s="54"/>
    </row>
    <row r="988" spans="1:73" ht="15">
      <c r="A988" s="49"/>
      <c r="B988" s="49"/>
      <c r="C988" s="51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4"/>
      <c r="BQ988" s="54"/>
      <c r="BR988" s="54"/>
      <c r="BS988" s="54"/>
      <c r="BT988" s="54"/>
      <c r="BU988" s="54"/>
    </row>
    <row r="989" spans="1:73" ht="15">
      <c r="A989" s="49"/>
      <c r="B989" s="49"/>
      <c r="C989" s="51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4"/>
      <c r="BQ989" s="54"/>
      <c r="BR989" s="54"/>
      <c r="BS989" s="54"/>
      <c r="BT989" s="54"/>
      <c r="BU989" s="54"/>
    </row>
    <row r="990" spans="1:73" ht="15">
      <c r="A990" s="49"/>
      <c r="B990" s="49"/>
      <c r="C990" s="51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4"/>
      <c r="BQ990" s="54"/>
      <c r="BR990" s="54"/>
      <c r="BS990" s="54"/>
      <c r="BT990" s="54"/>
      <c r="BU990" s="54"/>
    </row>
    <row r="991" spans="1:73" ht="15">
      <c r="A991" s="49"/>
      <c r="B991" s="49"/>
      <c r="C991" s="51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4"/>
      <c r="BQ991" s="54"/>
      <c r="BR991" s="54"/>
      <c r="BS991" s="54"/>
      <c r="BT991" s="54"/>
      <c r="BU991" s="54"/>
    </row>
    <row r="992" spans="1:73" ht="15">
      <c r="A992" s="49"/>
      <c r="B992" s="49"/>
      <c r="C992" s="51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4"/>
      <c r="BQ992" s="54"/>
      <c r="BR992" s="54"/>
      <c r="BS992" s="54"/>
      <c r="BT992" s="54"/>
      <c r="BU992" s="54"/>
    </row>
    <row r="993" spans="1:73" ht="15">
      <c r="A993" s="49"/>
      <c r="B993" s="49"/>
      <c r="C993" s="51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4"/>
      <c r="BQ993" s="54"/>
      <c r="BR993" s="54"/>
      <c r="BS993" s="54"/>
      <c r="BT993" s="54"/>
      <c r="BU993" s="54"/>
    </row>
    <row r="994" spans="1:73" ht="15">
      <c r="A994" s="49"/>
      <c r="B994" s="49"/>
      <c r="C994" s="51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4"/>
      <c r="BQ994" s="54"/>
      <c r="BR994" s="54"/>
      <c r="BS994" s="54"/>
      <c r="BT994" s="54"/>
      <c r="BU994" s="54"/>
    </row>
    <row r="995" spans="1:73" ht="15">
      <c r="A995" s="49"/>
      <c r="B995" s="49"/>
      <c r="C995" s="51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4"/>
      <c r="BQ995" s="54"/>
      <c r="BR995" s="54"/>
      <c r="BS995" s="54"/>
      <c r="BT995" s="54"/>
      <c r="BU995" s="54"/>
    </row>
    <row r="996" spans="1:73" ht="15">
      <c r="A996" s="49"/>
      <c r="B996" s="49"/>
      <c r="C996" s="51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4"/>
      <c r="BQ996" s="54"/>
      <c r="BR996" s="54"/>
      <c r="BS996" s="54"/>
      <c r="BT996" s="54"/>
      <c r="BU996" s="54"/>
    </row>
    <row r="997" spans="1:73" ht="15">
      <c r="A997" s="49"/>
      <c r="B997" s="49"/>
      <c r="C997" s="51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4"/>
      <c r="BQ997" s="54"/>
      <c r="BR997" s="54"/>
      <c r="BS997" s="54"/>
      <c r="BT997" s="54"/>
      <c r="BU997" s="54"/>
    </row>
    <row r="998" spans="1:73" ht="15">
      <c r="A998" s="49"/>
      <c r="B998" s="49"/>
      <c r="C998" s="51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4"/>
      <c r="BQ998" s="54"/>
      <c r="BR998" s="54"/>
      <c r="BS998" s="54"/>
      <c r="BT998" s="54"/>
      <c r="BU998" s="54"/>
    </row>
    <row r="999" spans="1:73" ht="15">
      <c r="A999" s="49"/>
      <c r="B999" s="49"/>
      <c r="C999" s="51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4"/>
      <c r="BQ999" s="54"/>
      <c r="BR999" s="54"/>
      <c r="BS999" s="54"/>
      <c r="BT999" s="54"/>
      <c r="BU999" s="54"/>
    </row>
    <row r="1000" spans="1:73" ht="15">
      <c r="A1000" s="49"/>
      <c r="B1000" s="49"/>
      <c r="C1000" s="51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4"/>
      <c r="BQ1000" s="54"/>
      <c r="BR1000" s="54"/>
      <c r="BS1000" s="54"/>
      <c r="BT1000" s="54"/>
      <c r="BU1000" s="54"/>
    </row>
    <row r="1001" spans="1:73" ht="15">
      <c r="A1001" s="49"/>
      <c r="B1001" s="49"/>
      <c r="C1001" s="51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4"/>
      <c r="BQ1001" s="54"/>
      <c r="BR1001" s="54"/>
      <c r="BS1001" s="54"/>
      <c r="BT1001" s="54"/>
      <c r="BU1001" s="54"/>
    </row>
    <row r="1002" spans="1:73" ht="15">
      <c r="A1002" s="49"/>
      <c r="B1002" s="49"/>
      <c r="C1002" s="51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4"/>
      <c r="BQ1002" s="54"/>
      <c r="BR1002" s="54"/>
      <c r="BS1002" s="54"/>
      <c r="BT1002" s="54"/>
      <c r="BU1002" s="54"/>
    </row>
    <row r="1003" spans="1:73" ht="15">
      <c r="A1003" s="49"/>
      <c r="B1003" s="49"/>
      <c r="C1003" s="51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4"/>
      <c r="BQ1003" s="54"/>
      <c r="BR1003" s="54"/>
      <c r="BS1003" s="54"/>
      <c r="BT1003" s="54"/>
      <c r="BU1003" s="54"/>
    </row>
    <row r="1004" spans="1:73" ht="15">
      <c r="A1004" s="49"/>
      <c r="B1004" s="49"/>
      <c r="C1004" s="51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4"/>
      <c r="BQ1004" s="54"/>
      <c r="BR1004" s="54"/>
      <c r="BS1004" s="54"/>
      <c r="BT1004" s="54"/>
      <c r="BU1004" s="54"/>
    </row>
    <row r="1005" spans="1:73" ht="15">
      <c r="A1005" s="49"/>
      <c r="B1005" s="49"/>
      <c r="C1005" s="51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4"/>
      <c r="BQ1005" s="54"/>
      <c r="BR1005" s="54"/>
      <c r="BS1005" s="54"/>
      <c r="BT1005" s="54"/>
      <c r="BU1005" s="54"/>
    </row>
    <row r="1006" spans="1:73" ht="15">
      <c r="A1006" s="49"/>
      <c r="B1006" s="49"/>
      <c r="C1006" s="51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4"/>
      <c r="BQ1006" s="54"/>
      <c r="BR1006" s="54"/>
      <c r="BS1006" s="54"/>
      <c r="BT1006" s="54"/>
      <c r="BU1006" s="54"/>
    </row>
    <row r="1007" spans="1:73" ht="15">
      <c r="A1007" s="49"/>
      <c r="B1007" s="49"/>
      <c r="C1007" s="51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4"/>
      <c r="BQ1007" s="54"/>
      <c r="BR1007" s="54"/>
      <c r="BS1007" s="54"/>
      <c r="BT1007" s="54"/>
      <c r="BU1007" s="54"/>
    </row>
    <row r="1008" spans="1:73" ht="15">
      <c r="A1008" s="49"/>
      <c r="B1008" s="49"/>
      <c r="C1008" s="51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4"/>
      <c r="BQ1008" s="54"/>
      <c r="BR1008" s="54"/>
      <c r="BS1008" s="54"/>
      <c r="BT1008" s="54"/>
      <c r="BU1008" s="54"/>
    </row>
    <row r="1009" spans="1:73" ht="15">
      <c r="A1009" s="49"/>
      <c r="B1009" s="49"/>
      <c r="C1009" s="51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4"/>
      <c r="BQ1009" s="54"/>
      <c r="BR1009" s="54"/>
      <c r="BS1009" s="54"/>
      <c r="BT1009" s="54"/>
      <c r="BU1009" s="54"/>
    </row>
    <row r="1010" spans="1:73" ht="15">
      <c r="A1010" s="49"/>
      <c r="B1010" s="49"/>
      <c r="C1010" s="51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4"/>
      <c r="BQ1010" s="54"/>
      <c r="BR1010" s="54"/>
      <c r="BS1010" s="54"/>
      <c r="BT1010" s="54"/>
      <c r="BU1010" s="54"/>
    </row>
    <row r="1011" spans="1:73" ht="15">
      <c r="A1011" s="49"/>
      <c r="B1011" s="49"/>
      <c r="C1011" s="51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4"/>
      <c r="BQ1011" s="54"/>
      <c r="BR1011" s="54"/>
      <c r="BS1011" s="54"/>
      <c r="BT1011" s="54"/>
      <c r="BU1011" s="54"/>
    </row>
    <row r="1012" spans="1:73" ht="15">
      <c r="A1012" s="49"/>
      <c r="B1012" s="49"/>
      <c r="C1012" s="51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4"/>
      <c r="BQ1012" s="54"/>
      <c r="BR1012" s="54"/>
      <c r="BS1012" s="54"/>
      <c r="BT1012" s="54"/>
      <c r="BU1012" s="54"/>
    </row>
    <row r="1013" spans="1:73" ht="15">
      <c r="A1013" s="49"/>
      <c r="B1013" s="49"/>
      <c r="C1013" s="51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4"/>
      <c r="BQ1013" s="54"/>
      <c r="BR1013" s="54"/>
      <c r="BS1013" s="54"/>
      <c r="BT1013" s="54"/>
      <c r="BU1013" s="54"/>
    </row>
    <row r="1014" spans="1:73" ht="15">
      <c r="A1014" s="49"/>
      <c r="B1014" s="49"/>
      <c r="C1014" s="51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4"/>
      <c r="BQ1014" s="54"/>
      <c r="BR1014" s="54"/>
      <c r="BS1014" s="54"/>
      <c r="BT1014" s="54"/>
      <c r="BU1014" s="54"/>
    </row>
    <row r="1015" spans="1:73" ht="15">
      <c r="A1015" s="49"/>
      <c r="B1015" s="49"/>
      <c r="C1015" s="51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4"/>
      <c r="BQ1015" s="54"/>
      <c r="BR1015" s="54"/>
      <c r="BS1015" s="54"/>
      <c r="BT1015" s="54"/>
      <c r="BU1015" s="54"/>
    </row>
    <row r="1016" spans="1:73" ht="15">
      <c r="A1016" s="49"/>
      <c r="B1016" s="49"/>
      <c r="C1016" s="51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4"/>
      <c r="BQ1016" s="54"/>
      <c r="BR1016" s="54"/>
      <c r="BS1016" s="54"/>
      <c r="BT1016" s="54"/>
      <c r="BU1016" s="54"/>
    </row>
    <row r="1017" spans="1:73" ht="15">
      <c r="A1017" s="49"/>
      <c r="B1017" s="49"/>
      <c r="C1017" s="51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4"/>
      <c r="BQ1017" s="54"/>
      <c r="BR1017" s="54"/>
      <c r="BS1017" s="54"/>
      <c r="BT1017" s="54"/>
      <c r="BU1017" s="54"/>
    </row>
    <row r="1018" spans="1:73" ht="15">
      <c r="A1018" s="49"/>
      <c r="B1018" s="49"/>
      <c r="C1018" s="51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4"/>
      <c r="BQ1018" s="54"/>
      <c r="BR1018" s="54"/>
      <c r="BS1018" s="54"/>
      <c r="BT1018" s="54"/>
      <c r="BU1018" s="54"/>
    </row>
    <row r="1019" spans="1:73" ht="15">
      <c r="A1019" s="49"/>
      <c r="B1019" s="49"/>
      <c r="C1019" s="51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4"/>
      <c r="BQ1019" s="54"/>
      <c r="BR1019" s="54"/>
      <c r="BS1019" s="54"/>
      <c r="BT1019" s="54"/>
      <c r="BU1019" s="54"/>
    </row>
    <row r="1020" spans="1:73" ht="15">
      <c r="A1020" s="49"/>
      <c r="B1020" s="49"/>
      <c r="C1020" s="51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4"/>
      <c r="BQ1020" s="54"/>
      <c r="BR1020" s="54"/>
      <c r="BS1020" s="54"/>
      <c r="BT1020" s="54"/>
      <c r="BU1020" s="54"/>
    </row>
    <row r="1021" spans="1:73" ht="15">
      <c r="A1021" s="49"/>
      <c r="B1021" s="49"/>
      <c r="C1021" s="51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4"/>
      <c r="BQ1021" s="54"/>
      <c r="BR1021" s="54"/>
      <c r="BS1021" s="54"/>
      <c r="BT1021" s="54"/>
      <c r="BU1021" s="54"/>
    </row>
    <row r="1022" spans="1:73" ht="15">
      <c r="A1022" s="49"/>
      <c r="B1022" s="49"/>
      <c r="C1022" s="51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4"/>
      <c r="BQ1022" s="54"/>
      <c r="BR1022" s="54"/>
      <c r="BS1022" s="54"/>
      <c r="BT1022" s="54"/>
      <c r="BU1022" s="54"/>
    </row>
    <row r="1023" spans="1:73" ht="15">
      <c r="A1023" s="49"/>
      <c r="B1023" s="49"/>
      <c r="C1023" s="51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4"/>
      <c r="BQ1023" s="54"/>
      <c r="BR1023" s="54"/>
      <c r="BS1023" s="54"/>
      <c r="BT1023" s="54"/>
      <c r="BU1023" s="54"/>
    </row>
    <row r="1024" spans="1:73" ht="15">
      <c r="A1024" s="49"/>
      <c r="B1024" s="49"/>
      <c r="C1024" s="51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4"/>
      <c r="BQ1024" s="54"/>
      <c r="BR1024" s="54"/>
      <c r="BS1024" s="54"/>
      <c r="BT1024" s="54"/>
      <c r="BU1024" s="54"/>
    </row>
    <row r="1025" spans="1:73" ht="15">
      <c r="A1025" s="49"/>
      <c r="B1025" s="49"/>
      <c r="C1025" s="51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4"/>
      <c r="BQ1025" s="54"/>
      <c r="BR1025" s="54"/>
      <c r="BS1025" s="54"/>
      <c r="BT1025" s="54"/>
      <c r="BU1025" s="54"/>
    </row>
    <row r="1026" spans="1:73" ht="15">
      <c r="A1026" s="49"/>
      <c r="B1026" s="49"/>
      <c r="C1026" s="51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4"/>
      <c r="BQ1026" s="54"/>
      <c r="BR1026" s="54"/>
      <c r="BS1026" s="54"/>
      <c r="BT1026" s="54"/>
      <c r="BU1026" s="54"/>
    </row>
    <row r="1027" spans="1:73" ht="15">
      <c r="A1027" s="49"/>
      <c r="B1027" s="49"/>
      <c r="C1027" s="51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4"/>
      <c r="BQ1027" s="54"/>
      <c r="BR1027" s="54"/>
      <c r="BS1027" s="54"/>
      <c r="BT1027" s="54"/>
      <c r="BU1027" s="54"/>
    </row>
    <row r="1028" spans="1:73" ht="15">
      <c r="A1028" s="49"/>
      <c r="B1028" s="49"/>
      <c r="C1028" s="51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4"/>
      <c r="BQ1028" s="54"/>
      <c r="BR1028" s="54"/>
      <c r="BS1028" s="54"/>
      <c r="BT1028" s="54"/>
      <c r="BU1028" s="54"/>
    </row>
    <row r="1029" spans="1:73" ht="15">
      <c r="A1029" s="49"/>
      <c r="B1029" s="49"/>
      <c r="C1029" s="51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4"/>
      <c r="BQ1029" s="54"/>
      <c r="BR1029" s="54"/>
      <c r="BS1029" s="54"/>
      <c r="BT1029" s="54"/>
      <c r="BU1029" s="54"/>
    </row>
    <row r="1030" spans="1:73" ht="15">
      <c r="A1030" s="49"/>
      <c r="B1030" s="49"/>
      <c r="C1030" s="51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4"/>
      <c r="BQ1030" s="54"/>
      <c r="BR1030" s="54"/>
      <c r="BS1030" s="54"/>
      <c r="BT1030" s="54"/>
      <c r="BU1030" s="54"/>
    </row>
    <row r="1031" spans="1:73" ht="15">
      <c r="A1031" s="49"/>
      <c r="B1031" s="49"/>
      <c r="C1031" s="51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4"/>
      <c r="BQ1031" s="54"/>
      <c r="BR1031" s="54"/>
      <c r="BS1031" s="54"/>
      <c r="BT1031" s="54"/>
      <c r="BU1031" s="54"/>
    </row>
    <row r="1032" spans="1:73" ht="15">
      <c r="A1032" s="49"/>
      <c r="B1032" s="49"/>
      <c r="C1032" s="51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4"/>
      <c r="BQ1032" s="54"/>
      <c r="BR1032" s="54"/>
      <c r="BS1032" s="54"/>
      <c r="BT1032" s="54"/>
      <c r="BU1032" s="54"/>
    </row>
    <row r="1033" spans="1:73" ht="15">
      <c r="A1033" s="49"/>
      <c r="B1033" s="49"/>
      <c r="C1033" s="51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4"/>
      <c r="BQ1033" s="54"/>
      <c r="BR1033" s="54"/>
      <c r="BS1033" s="54"/>
      <c r="BT1033" s="54"/>
      <c r="BU1033" s="54"/>
    </row>
    <row r="1034" spans="1:73" ht="15">
      <c r="A1034" s="49"/>
      <c r="B1034" s="49"/>
      <c r="C1034" s="51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4"/>
      <c r="BQ1034" s="54"/>
      <c r="BR1034" s="54"/>
      <c r="BS1034" s="54"/>
      <c r="BT1034" s="54"/>
      <c r="BU1034" s="54"/>
    </row>
    <row r="1035" spans="1:73" ht="15">
      <c r="A1035" s="49"/>
      <c r="B1035" s="49"/>
      <c r="C1035" s="51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4"/>
      <c r="BQ1035" s="54"/>
      <c r="BR1035" s="54"/>
      <c r="BS1035" s="54"/>
      <c r="BT1035" s="54"/>
      <c r="BU1035" s="54"/>
    </row>
    <row r="1036" spans="1:73" ht="15">
      <c r="A1036" s="49"/>
      <c r="B1036" s="49"/>
      <c r="C1036" s="51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4"/>
      <c r="BQ1036" s="54"/>
      <c r="BR1036" s="54"/>
      <c r="BS1036" s="54"/>
      <c r="BT1036" s="54"/>
      <c r="BU1036" s="54"/>
    </row>
    <row r="1037" spans="1:73" ht="15">
      <c r="A1037" s="49"/>
      <c r="B1037" s="49"/>
      <c r="C1037" s="51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4"/>
      <c r="BQ1037" s="54"/>
      <c r="BR1037" s="54"/>
      <c r="BS1037" s="54"/>
      <c r="BT1037" s="54"/>
      <c r="BU1037" s="54"/>
    </row>
    <row r="1038" spans="1:73" ht="15">
      <c r="A1038" s="49"/>
      <c r="B1038" s="49"/>
      <c r="C1038" s="51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4"/>
      <c r="BQ1038" s="54"/>
      <c r="BR1038" s="54"/>
      <c r="BS1038" s="54"/>
      <c r="BT1038" s="54"/>
      <c r="BU1038" s="54"/>
    </row>
    <row r="1039" spans="1:73" ht="15">
      <c r="A1039" s="49"/>
      <c r="B1039" s="49"/>
      <c r="C1039" s="51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4"/>
      <c r="BQ1039" s="54"/>
      <c r="BR1039" s="54"/>
      <c r="BS1039" s="54"/>
      <c r="BT1039" s="54"/>
      <c r="BU1039" s="54"/>
    </row>
    <row r="1040" spans="1:73" ht="15">
      <c r="A1040" s="49"/>
      <c r="B1040" s="49"/>
      <c r="C1040" s="51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4"/>
      <c r="BQ1040" s="54"/>
      <c r="BR1040" s="54"/>
      <c r="BS1040" s="54"/>
      <c r="BT1040" s="54"/>
      <c r="BU1040" s="54"/>
    </row>
    <row r="1041" spans="1:73" ht="15">
      <c r="A1041" s="49"/>
      <c r="B1041" s="49"/>
      <c r="C1041" s="51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4"/>
      <c r="BQ1041" s="54"/>
      <c r="BR1041" s="54"/>
      <c r="BS1041" s="54"/>
      <c r="BT1041" s="54"/>
      <c r="BU1041" s="54"/>
    </row>
    <row r="1042" spans="1:73" ht="15">
      <c r="A1042" s="49"/>
      <c r="B1042" s="49"/>
      <c r="C1042" s="51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4"/>
      <c r="BQ1042" s="54"/>
      <c r="BR1042" s="54"/>
      <c r="BS1042" s="54"/>
      <c r="BT1042" s="54"/>
      <c r="BU1042" s="54"/>
    </row>
    <row r="1043" spans="1:73" ht="15">
      <c r="A1043" s="49"/>
      <c r="B1043" s="49"/>
      <c r="C1043" s="51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4"/>
      <c r="BQ1043" s="54"/>
      <c r="BR1043" s="54"/>
      <c r="BS1043" s="54"/>
      <c r="BT1043" s="54"/>
      <c r="BU1043" s="54"/>
    </row>
    <row r="1044" spans="1:73" ht="15">
      <c r="A1044" s="49"/>
      <c r="B1044" s="49"/>
      <c r="C1044" s="51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4"/>
      <c r="BQ1044" s="54"/>
      <c r="BR1044" s="54"/>
      <c r="BS1044" s="54"/>
      <c r="BT1044" s="54"/>
      <c r="BU1044" s="54"/>
    </row>
    <row r="1045" spans="1:73" ht="15">
      <c r="A1045" s="49"/>
      <c r="B1045" s="49"/>
      <c r="C1045" s="51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4"/>
      <c r="BQ1045" s="54"/>
      <c r="BR1045" s="54"/>
      <c r="BS1045" s="54"/>
      <c r="BT1045" s="54"/>
      <c r="BU1045" s="54"/>
    </row>
    <row r="1046" spans="1:73" ht="15">
      <c r="A1046" s="49"/>
      <c r="B1046" s="49"/>
      <c r="C1046" s="51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4"/>
      <c r="BQ1046" s="54"/>
      <c r="BR1046" s="54"/>
      <c r="BS1046" s="54"/>
      <c r="BT1046" s="54"/>
      <c r="BU1046" s="54"/>
    </row>
    <row r="1047" spans="1:73" ht="15">
      <c r="A1047" s="49"/>
      <c r="B1047" s="49"/>
      <c r="C1047" s="51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4"/>
      <c r="BQ1047" s="54"/>
      <c r="BR1047" s="54"/>
      <c r="BS1047" s="54"/>
      <c r="BT1047" s="54"/>
      <c r="BU1047" s="54"/>
    </row>
    <row r="1048" spans="1:73" ht="15">
      <c r="A1048" s="49"/>
      <c r="B1048" s="49"/>
      <c r="C1048" s="51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4"/>
      <c r="BQ1048" s="54"/>
      <c r="BR1048" s="54"/>
      <c r="BS1048" s="54"/>
      <c r="BT1048" s="54"/>
      <c r="BU1048" s="54"/>
    </row>
    <row r="1049" spans="1:73" ht="15">
      <c r="A1049" s="49"/>
      <c r="B1049" s="49"/>
      <c r="C1049" s="51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4"/>
      <c r="BQ1049" s="54"/>
      <c r="BR1049" s="54"/>
      <c r="BS1049" s="54"/>
      <c r="BT1049" s="54"/>
      <c r="BU1049" s="54"/>
    </row>
    <row r="1050" spans="1:73" ht="15">
      <c r="A1050" s="49"/>
      <c r="B1050" s="49"/>
      <c r="C1050" s="51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4"/>
      <c r="BQ1050" s="54"/>
      <c r="BR1050" s="54"/>
      <c r="BS1050" s="54"/>
      <c r="BT1050" s="54"/>
      <c r="BU1050" s="54"/>
    </row>
    <row r="1051" spans="1:73" ht="15">
      <c r="A1051" s="49"/>
      <c r="B1051" s="49"/>
      <c r="C1051" s="51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4"/>
      <c r="BQ1051" s="54"/>
      <c r="BR1051" s="54"/>
      <c r="BS1051" s="54"/>
      <c r="BT1051" s="54"/>
      <c r="BU1051" s="54"/>
    </row>
    <row r="1052" spans="1:73" ht="15">
      <c r="A1052" s="49"/>
      <c r="B1052" s="49"/>
      <c r="C1052" s="51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4"/>
      <c r="BQ1052" s="54"/>
      <c r="BR1052" s="54"/>
      <c r="BS1052" s="54"/>
      <c r="BT1052" s="54"/>
      <c r="BU1052" s="54"/>
    </row>
    <row r="1053" spans="1:73" ht="15">
      <c r="A1053" s="49"/>
      <c r="B1053" s="49"/>
      <c r="C1053" s="51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4"/>
      <c r="BQ1053" s="54"/>
      <c r="BR1053" s="54"/>
      <c r="BS1053" s="54"/>
      <c r="BT1053" s="54"/>
      <c r="BU1053" s="54"/>
    </row>
    <row r="1054" spans="1:73" ht="15">
      <c r="A1054" s="49"/>
      <c r="B1054" s="49"/>
      <c r="C1054" s="51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4"/>
      <c r="BQ1054" s="54"/>
      <c r="BR1054" s="54"/>
      <c r="BS1054" s="54"/>
      <c r="BT1054" s="54"/>
      <c r="BU1054" s="54"/>
    </row>
    <row r="1055" spans="1:73" ht="15">
      <c r="A1055" s="49"/>
      <c r="B1055" s="49"/>
      <c r="C1055" s="51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4"/>
      <c r="BQ1055" s="54"/>
      <c r="BR1055" s="54"/>
      <c r="BS1055" s="54"/>
      <c r="BT1055" s="54"/>
      <c r="BU1055" s="54"/>
    </row>
    <row r="1056" spans="1:73" ht="15">
      <c r="A1056" s="49"/>
      <c r="B1056" s="49"/>
      <c r="C1056" s="51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4"/>
      <c r="BQ1056" s="54"/>
      <c r="BR1056" s="54"/>
      <c r="BS1056" s="54"/>
      <c r="BT1056" s="54"/>
      <c r="BU1056" s="54"/>
    </row>
    <row r="1057" spans="1:73" ht="15">
      <c r="A1057" s="49"/>
      <c r="B1057" s="49"/>
      <c r="C1057" s="51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4"/>
      <c r="BQ1057" s="54"/>
      <c r="BR1057" s="54"/>
      <c r="BS1057" s="54"/>
      <c r="BT1057" s="54"/>
      <c r="BU1057" s="54"/>
    </row>
    <row r="1058" spans="1:73" ht="15">
      <c r="A1058" s="49"/>
      <c r="B1058" s="49"/>
      <c r="C1058" s="51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4"/>
      <c r="BQ1058" s="54"/>
      <c r="BR1058" s="54"/>
      <c r="BS1058" s="54"/>
      <c r="BT1058" s="54"/>
      <c r="BU1058" s="54"/>
    </row>
    <row r="1059" spans="1:73" ht="15">
      <c r="A1059" s="49"/>
      <c r="B1059" s="49"/>
      <c r="C1059" s="51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4"/>
      <c r="BQ1059" s="54"/>
      <c r="BR1059" s="54"/>
      <c r="BS1059" s="54"/>
      <c r="BT1059" s="54"/>
      <c r="BU1059" s="54"/>
    </row>
    <row r="1060" spans="1:73" ht="15">
      <c r="A1060" s="49"/>
      <c r="B1060" s="49"/>
      <c r="C1060" s="51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4"/>
      <c r="BQ1060" s="54"/>
      <c r="BR1060" s="54"/>
      <c r="BS1060" s="54"/>
      <c r="BT1060" s="54"/>
      <c r="BU1060" s="54"/>
    </row>
    <row r="1061" spans="1:73" ht="15">
      <c r="A1061" s="49"/>
      <c r="B1061" s="49"/>
      <c r="C1061" s="51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4"/>
      <c r="BQ1061" s="54"/>
      <c r="BR1061" s="54"/>
      <c r="BS1061" s="54"/>
      <c r="BT1061" s="54"/>
      <c r="BU1061" s="54"/>
    </row>
    <row r="1062" spans="1:73" ht="15">
      <c r="A1062" s="49"/>
      <c r="B1062" s="49"/>
      <c r="C1062" s="51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4"/>
      <c r="BQ1062" s="54"/>
      <c r="BR1062" s="54"/>
      <c r="BS1062" s="54"/>
      <c r="BT1062" s="54"/>
      <c r="BU1062" s="54"/>
    </row>
    <row r="1063" spans="1:73" ht="15">
      <c r="A1063" s="49"/>
      <c r="B1063" s="49"/>
      <c r="C1063" s="51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4"/>
      <c r="BQ1063" s="54"/>
      <c r="BR1063" s="54"/>
      <c r="BS1063" s="54"/>
      <c r="BT1063" s="54"/>
      <c r="BU1063" s="54"/>
    </row>
    <row r="1064" spans="1:73" ht="15">
      <c r="A1064" s="49"/>
      <c r="B1064" s="49"/>
      <c r="C1064" s="51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4"/>
      <c r="BQ1064" s="54"/>
      <c r="BR1064" s="54"/>
      <c r="BS1064" s="54"/>
      <c r="BT1064" s="54"/>
      <c r="BU1064" s="54"/>
    </row>
    <row r="1065" spans="1:73" ht="15">
      <c r="A1065" s="49"/>
      <c r="B1065" s="49"/>
      <c r="C1065" s="51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4"/>
      <c r="BQ1065" s="54"/>
      <c r="BR1065" s="54"/>
      <c r="BS1065" s="54"/>
      <c r="BT1065" s="54"/>
      <c r="BU1065" s="54"/>
    </row>
    <row r="1066" spans="1:73" ht="15">
      <c r="A1066" s="49"/>
      <c r="B1066" s="49"/>
      <c r="C1066" s="51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4"/>
      <c r="BQ1066" s="54"/>
      <c r="BR1066" s="54"/>
      <c r="BS1066" s="54"/>
      <c r="BT1066" s="54"/>
      <c r="BU1066" s="54"/>
    </row>
    <row r="1067" spans="1:73" ht="15">
      <c r="A1067" s="49"/>
      <c r="B1067" s="49"/>
      <c r="C1067" s="51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4"/>
      <c r="BQ1067" s="54"/>
      <c r="BR1067" s="54"/>
      <c r="BS1067" s="54"/>
      <c r="BT1067" s="54"/>
      <c r="BU1067" s="54"/>
    </row>
    <row r="1068" spans="1:73" ht="15">
      <c r="A1068" s="49"/>
      <c r="B1068" s="49"/>
      <c r="C1068" s="51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4"/>
      <c r="BQ1068" s="54"/>
      <c r="BR1068" s="54"/>
      <c r="BS1068" s="54"/>
      <c r="BT1068" s="54"/>
      <c r="BU1068" s="54"/>
    </row>
    <row r="1069" spans="1:73" ht="15">
      <c r="A1069" s="49"/>
      <c r="B1069" s="49"/>
      <c r="C1069" s="51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4"/>
      <c r="BQ1069" s="54"/>
      <c r="BR1069" s="54"/>
      <c r="BS1069" s="54"/>
      <c r="BT1069" s="54"/>
      <c r="BU1069" s="54"/>
    </row>
    <row r="1070" spans="1:73" ht="15">
      <c r="A1070" s="49"/>
      <c r="B1070" s="49"/>
      <c r="C1070" s="51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4"/>
      <c r="BQ1070" s="54"/>
      <c r="BR1070" s="54"/>
      <c r="BS1070" s="54"/>
      <c r="BT1070" s="54"/>
      <c r="BU1070" s="54"/>
    </row>
    <row r="1071" spans="1:73" ht="15">
      <c r="A1071" s="49"/>
      <c r="B1071" s="49"/>
      <c r="C1071" s="51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4"/>
      <c r="BQ1071" s="54"/>
      <c r="BR1071" s="54"/>
      <c r="BS1071" s="54"/>
      <c r="BT1071" s="54"/>
      <c r="BU1071" s="54"/>
    </row>
    <row r="1072" spans="1:73" ht="15">
      <c r="A1072" s="49"/>
      <c r="B1072" s="49"/>
      <c r="C1072" s="51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4"/>
      <c r="BQ1072" s="54"/>
      <c r="BR1072" s="54"/>
      <c r="BS1072" s="54"/>
      <c r="BT1072" s="54"/>
      <c r="BU1072" s="54"/>
    </row>
    <row r="1073" spans="1:73" ht="15">
      <c r="A1073" s="49"/>
      <c r="B1073" s="49"/>
      <c r="C1073" s="51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4"/>
      <c r="BQ1073" s="54"/>
      <c r="BR1073" s="54"/>
      <c r="BS1073" s="54"/>
      <c r="BT1073" s="54"/>
      <c r="BU1073" s="54"/>
    </row>
    <row r="1074" spans="1:73" ht="15">
      <c r="A1074" s="49"/>
      <c r="B1074" s="49"/>
      <c r="C1074" s="51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4"/>
      <c r="BQ1074" s="54"/>
      <c r="BR1074" s="54"/>
      <c r="BS1074" s="54"/>
      <c r="BT1074" s="54"/>
      <c r="BU1074" s="54"/>
    </row>
    <row r="1075" spans="1:73" ht="15">
      <c r="A1075" s="49"/>
      <c r="B1075" s="49"/>
      <c r="C1075" s="51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4"/>
      <c r="BQ1075" s="54"/>
      <c r="BR1075" s="54"/>
      <c r="BS1075" s="54"/>
      <c r="BT1075" s="54"/>
      <c r="BU1075" s="54"/>
    </row>
    <row r="1076" spans="1:73" ht="15">
      <c r="A1076" s="49"/>
      <c r="B1076" s="49"/>
      <c r="C1076" s="51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4"/>
      <c r="BQ1076" s="54"/>
      <c r="BR1076" s="54"/>
      <c r="BS1076" s="54"/>
      <c r="BT1076" s="54"/>
      <c r="BU1076" s="54"/>
    </row>
    <row r="1077" spans="1:73" ht="15">
      <c r="A1077" s="49"/>
      <c r="B1077" s="49"/>
      <c r="C1077" s="51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4"/>
      <c r="BQ1077" s="54"/>
      <c r="BR1077" s="54"/>
      <c r="BS1077" s="54"/>
      <c r="BT1077" s="54"/>
      <c r="BU1077" s="54"/>
    </row>
    <row r="1078" spans="1:73" ht="15">
      <c r="A1078" s="49"/>
      <c r="B1078" s="49"/>
      <c r="C1078" s="51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4"/>
      <c r="BQ1078" s="54"/>
      <c r="BR1078" s="54"/>
      <c r="BS1078" s="54"/>
      <c r="BT1078" s="54"/>
      <c r="BU1078" s="54"/>
    </row>
    <row r="1079" spans="1:73" ht="15">
      <c r="A1079" s="49"/>
      <c r="B1079" s="49"/>
      <c r="C1079" s="51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4"/>
      <c r="BQ1079" s="54"/>
      <c r="BR1079" s="54"/>
      <c r="BS1079" s="54"/>
      <c r="BT1079" s="54"/>
      <c r="BU1079" s="54"/>
    </row>
    <row r="1080" spans="1:73" ht="15">
      <c r="A1080" s="49"/>
      <c r="B1080" s="49"/>
      <c r="C1080" s="51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4"/>
      <c r="BQ1080" s="54"/>
      <c r="BR1080" s="54"/>
      <c r="BS1080" s="54"/>
      <c r="BT1080" s="54"/>
      <c r="BU1080" s="54"/>
    </row>
    <row r="1081" spans="1:73" ht="15">
      <c r="A1081" s="49"/>
      <c r="B1081" s="49"/>
      <c r="C1081" s="51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4"/>
      <c r="BQ1081" s="54"/>
      <c r="BR1081" s="54"/>
      <c r="BS1081" s="54"/>
      <c r="BT1081" s="54"/>
      <c r="BU1081" s="54"/>
    </row>
    <row r="1082" spans="1:73" ht="15">
      <c r="A1082" s="49"/>
      <c r="B1082" s="49"/>
      <c r="C1082" s="51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4"/>
      <c r="BQ1082" s="54"/>
      <c r="BR1082" s="54"/>
      <c r="BS1082" s="54"/>
      <c r="BT1082" s="54"/>
      <c r="BU1082" s="54"/>
    </row>
    <row r="1083" spans="1:73" ht="15">
      <c r="A1083" s="49"/>
      <c r="B1083" s="49"/>
      <c r="C1083" s="51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4"/>
      <c r="BQ1083" s="54"/>
      <c r="BR1083" s="54"/>
      <c r="BS1083" s="54"/>
      <c r="BT1083" s="54"/>
      <c r="BU1083" s="54"/>
    </row>
    <row r="1084" spans="1:73" ht="15">
      <c r="A1084" s="49"/>
      <c r="B1084" s="49"/>
      <c r="C1084" s="51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4"/>
      <c r="BQ1084" s="54"/>
      <c r="BR1084" s="54"/>
      <c r="BS1084" s="54"/>
      <c r="BT1084" s="54"/>
      <c r="BU1084" s="54"/>
    </row>
    <row r="1085" spans="1:73" ht="15">
      <c r="A1085" s="49"/>
      <c r="B1085" s="49"/>
      <c r="C1085" s="51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4"/>
      <c r="BQ1085" s="54"/>
      <c r="BR1085" s="54"/>
      <c r="BS1085" s="54"/>
      <c r="BT1085" s="54"/>
      <c r="BU1085" s="54"/>
    </row>
    <row r="1086" spans="1:73" ht="15">
      <c r="A1086" s="49"/>
      <c r="B1086" s="49"/>
      <c r="C1086" s="51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4"/>
      <c r="BQ1086" s="54"/>
      <c r="BR1086" s="54"/>
      <c r="BS1086" s="54"/>
      <c r="BT1086" s="54"/>
      <c r="BU1086" s="54"/>
    </row>
    <row r="1087" spans="1:73" ht="15">
      <c r="A1087" s="49"/>
      <c r="B1087" s="49"/>
      <c r="C1087" s="51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4"/>
      <c r="BQ1087" s="54"/>
      <c r="BR1087" s="54"/>
      <c r="BS1087" s="54"/>
      <c r="BT1087" s="54"/>
      <c r="BU1087" s="54"/>
    </row>
    <row r="1088" spans="1:73" ht="15">
      <c r="A1088" s="49"/>
      <c r="B1088" s="49"/>
      <c r="C1088" s="51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4"/>
      <c r="BQ1088" s="54"/>
      <c r="BR1088" s="54"/>
      <c r="BS1088" s="54"/>
      <c r="BT1088" s="54"/>
      <c r="BU1088" s="54"/>
    </row>
    <row r="1089" spans="1:73" ht="15">
      <c r="A1089" s="49"/>
      <c r="B1089" s="49"/>
      <c r="C1089" s="51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4"/>
      <c r="BQ1089" s="54"/>
      <c r="BR1089" s="54"/>
      <c r="BS1089" s="54"/>
      <c r="BT1089" s="54"/>
      <c r="BU1089" s="54"/>
    </row>
    <row r="1090" spans="1:73" ht="15">
      <c r="A1090" s="49"/>
      <c r="B1090" s="49"/>
      <c r="C1090" s="51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4"/>
      <c r="BQ1090" s="54"/>
      <c r="BR1090" s="54"/>
      <c r="BS1090" s="54"/>
      <c r="BT1090" s="54"/>
      <c r="BU1090" s="54"/>
    </row>
    <row r="1091" spans="1:73" ht="15">
      <c r="A1091" s="49"/>
      <c r="B1091" s="49"/>
      <c r="C1091" s="51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4"/>
      <c r="BQ1091" s="54"/>
      <c r="BR1091" s="54"/>
      <c r="BS1091" s="54"/>
      <c r="BT1091" s="54"/>
      <c r="BU1091" s="54"/>
    </row>
    <row r="1092" spans="1:73" ht="15">
      <c r="A1092" s="49"/>
      <c r="B1092" s="49"/>
      <c r="C1092" s="51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4"/>
      <c r="BQ1092" s="54"/>
      <c r="BR1092" s="54"/>
      <c r="BS1092" s="54"/>
      <c r="BT1092" s="54"/>
      <c r="BU1092" s="54"/>
    </row>
    <row r="1093" spans="1:73" ht="15">
      <c r="A1093" s="49"/>
      <c r="B1093" s="49"/>
      <c r="C1093" s="51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4"/>
      <c r="BQ1093" s="54"/>
      <c r="BR1093" s="54"/>
      <c r="BS1093" s="54"/>
      <c r="BT1093" s="54"/>
      <c r="BU1093" s="54"/>
    </row>
    <row r="1094" spans="1:73" ht="15">
      <c r="A1094" s="49"/>
      <c r="B1094" s="49"/>
      <c r="C1094" s="51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4"/>
      <c r="BQ1094" s="54"/>
      <c r="BR1094" s="54"/>
      <c r="BS1094" s="54"/>
      <c r="BT1094" s="54"/>
      <c r="BU1094" s="54"/>
    </row>
    <row r="1095" spans="1:73" ht="15">
      <c r="A1095" s="49"/>
      <c r="B1095" s="49"/>
      <c r="C1095" s="51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4"/>
      <c r="BQ1095" s="54"/>
      <c r="BR1095" s="54"/>
      <c r="BS1095" s="54"/>
      <c r="BT1095" s="54"/>
      <c r="BU1095" s="54"/>
    </row>
    <row r="1096" spans="1:73" ht="15">
      <c r="A1096" s="49"/>
      <c r="B1096" s="49"/>
      <c r="C1096" s="51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4"/>
      <c r="BQ1096" s="54"/>
      <c r="BR1096" s="54"/>
      <c r="BS1096" s="54"/>
      <c r="BT1096" s="54"/>
      <c r="BU1096" s="54"/>
    </row>
    <row r="1097" spans="1:73" ht="15">
      <c r="A1097" s="49"/>
      <c r="B1097" s="49"/>
      <c r="C1097" s="51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4"/>
      <c r="BQ1097" s="54"/>
      <c r="BR1097" s="54"/>
      <c r="BS1097" s="54"/>
      <c r="BT1097" s="54"/>
      <c r="BU1097" s="54"/>
    </row>
    <row r="1098" spans="1:73" ht="15">
      <c r="A1098" s="49"/>
      <c r="B1098" s="49"/>
      <c r="C1098" s="51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4"/>
      <c r="BQ1098" s="54"/>
      <c r="BR1098" s="54"/>
      <c r="BS1098" s="54"/>
      <c r="BT1098" s="54"/>
      <c r="BU1098" s="54"/>
    </row>
    <row r="1099" spans="1:73" ht="15">
      <c r="A1099" s="49"/>
      <c r="B1099" s="49"/>
      <c r="C1099" s="51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4"/>
      <c r="BQ1099" s="54"/>
      <c r="BR1099" s="54"/>
      <c r="BS1099" s="54"/>
      <c r="BT1099" s="54"/>
      <c r="BU1099" s="54"/>
    </row>
    <row r="1100" spans="1:73" ht="15">
      <c r="A1100" s="49"/>
      <c r="B1100" s="49"/>
      <c r="C1100" s="51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4"/>
      <c r="BQ1100" s="54"/>
      <c r="BR1100" s="54"/>
      <c r="BS1100" s="54"/>
      <c r="BT1100" s="54"/>
      <c r="BU1100" s="54"/>
    </row>
    <row r="1101" spans="1:73" ht="15">
      <c r="A1101" s="49"/>
      <c r="B1101" s="49"/>
      <c r="C1101" s="51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4"/>
      <c r="BQ1101" s="54"/>
      <c r="BR1101" s="54"/>
      <c r="BS1101" s="54"/>
      <c r="BT1101" s="54"/>
      <c r="BU1101" s="54"/>
    </row>
    <row r="1102" spans="1:73" ht="15">
      <c r="A1102" s="49"/>
      <c r="B1102" s="49"/>
      <c r="C1102" s="51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4"/>
      <c r="BQ1102" s="54"/>
      <c r="BR1102" s="54"/>
      <c r="BS1102" s="54"/>
      <c r="BT1102" s="54"/>
      <c r="BU1102" s="54"/>
    </row>
    <row r="1103" spans="1:73" ht="15">
      <c r="A1103" s="49"/>
      <c r="B1103" s="49"/>
      <c r="C1103" s="51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4"/>
      <c r="BQ1103" s="54"/>
      <c r="BR1103" s="54"/>
      <c r="BS1103" s="54"/>
      <c r="BT1103" s="54"/>
      <c r="BU1103" s="54"/>
    </row>
    <row r="1104" spans="1:73" ht="15">
      <c r="A1104" s="49"/>
      <c r="B1104" s="49"/>
      <c r="C1104" s="51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4"/>
      <c r="BQ1104" s="54"/>
      <c r="BR1104" s="54"/>
      <c r="BS1104" s="54"/>
      <c r="BT1104" s="54"/>
      <c r="BU1104" s="54"/>
    </row>
    <row r="1105" spans="1:73" ht="15">
      <c r="A1105" s="49"/>
      <c r="B1105" s="49"/>
      <c r="C1105" s="51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4"/>
      <c r="BQ1105" s="54"/>
      <c r="BR1105" s="54"/>
      <c r="BS1105" s="54"/>
      <c r="BT1105" s="54"/>
      <c r="BU1105" s="54"/>
    </row>
    <row r="1106" spans="1:73" ht="15">
      <c r="A1106" s="49"/>
      <c r="B1106" s="49"/>
      <c r="C1106" s="51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4"/>
      <c r="BQ1106" s="54"/>
      <c r="BR1106" s="54"/>
      <c r="BS1106" s="54"/>
      <c r="BT1106" s="54"/>
      <c r="BU1106" s="54"/>
    </row>
    <row r="1107" spans="1:73" ht="15">
      <c r="A1107" s="49"/>
      <c r="B1107" s="49"/>
      <c r="C1107" s="51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4"/>
      <c r="BQ1107" s="54"/>
      <c r="BR1107" s="54"/>
      <c r="BS1107" s="54"/>
      <c r="BT1107" s="54"/>
      <c r="BU1107" s="54"/>
    </row>
    <row r="1108" spans="1:73" ht="15">
      <c r="A1108" s="49"/>
      <c r="B1108" s="49"/>
      <c r="C1108" s="51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4"/>
      <c r="BQ1108" s="54"/>
      <c r="BR1108" s="54"/>
      <c r="BS1108" s="54"/>
      <c r="BT1108" s="54"/>
      <c r="BU1108" s="54"/>
    </row>
    <row r="1109" spans="1:73" ht="15">
      <c r="A1109" s="49"/>
      <c r="B1109" s="49"/>
      <c r="C1109" s="51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4"/>
      <c r="BQ1109" s="54"/>
      <c r="BR1109" s="54"/>
      <c r="BS1109" s="54"/>
      <c r="BT1109" s="54"/>
      <c r="BU1109" s="54"/>
    </row>
    <row r="1110" spans="1:73" ht="15">
      <c r="A1110" s="49"/>
      <c r="B1110" s="49"/>
      <c r="C1110" s="51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4"/>
      <c r="BQ1110" s="54"/>
      <c r="BR1110" s="54"/>
      <c r="BS1110" s="54"/>
      <c r="BT1110" s="54"/>
      <c r="BU1110" s="54"/>
    </row>
    <row r="1111" spans="1:73" ht="15">
      <c r="A1111" s="49"/>
      <c r="B1111" s="49"/>
      <c r="C1111" s="51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4"/>
      <c r="BQ1111" s="54"/>
      <c r="BR1111" s="54"/>
      <c r="BS1111" s="54"/>
      <c r="BT1111" s="54"/>
      <c r="BU1111" s="54"/>
    </row>
    <row r="1112" spans="1:73" ht="15">
      <c r="A1112" s="49"/>
      <c r="B1112" s="49"/>
      <c r="C1112" s="51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4"/>
      <c r="BQ1112" s="54"/>
      <c r="BR1112" s="54"/>
      <c r="BS1112" s="54"/>
      <c r="BT1112" s="54"/>
      <c r="BU1112" s="54"/>
    </row>
    <row r="1113" spans="1:73" ht="15">
      <c r="A1113" s="49"/>
      <c r="B1113" s="49"/>
      <c r="C1113" s="51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4"/>
      <c r="BQ1113" s="54"/>
      <c r="BR1113" s="54"/>
      <c r="BS1113" s="54"/>
      <c r="BT1113" s="54"/>
      <c r="BU1113" s="54"/>
    </row>
    <row r="1114" spans="1:73" ht="15">
      <c r="A1114" s="49"/>
      <c r="B1114" s="49"/>
      <c r="C1114" s="51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4"/>
      <c r="BQ1114" s="54"/>
      <c r="BR1114" s="54"/>
      <c r="BS1114" s="54"/>
      <c r="BT1114" s="54"/>
      <c r="BU1114" s="54"/>
    </row>
    <row r="1115" spans="1:73" ht="15">
      <c r="A1115" s="49"/>
      <c r="B1115" s="49"/>
      <c r="C1115" s="51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4"/>
      <c r="BQ1115" s="54"/>
      <c r="BR1115" s="54"/>
      <c r="BS1115" s="54"/>
      <c r="BT1115" s="54"/>
      <c r="BU1115" s="54"/>
    </row>
    <row r="1116" spans="1:73" ht="15">
      <c r="A1116" s="49"/>
      <c r="B1116" s="49"/>
      <c r="C1116" s="51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4"/>
      <c r="BQ1116" s="54"/>
      <c r="BR1116" s="54"/>
      <c r="BS1116" s="54"/>
      <c r="BT1116" s="54"/>
      <c r="BU1116" s="54"/>
    </row>
    <row r="1117" spans="1:73" ht="15">
      <c r="A1117" s="49"/>
      <c r="B1117" s="49"/>
      <c r="C1117" s="51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4"/>
      <c r="BQ1117" s="54"/>
      <c r="BR1117" s="54"/>
      <c r="BS1117" s="54"/>
      <c r="BT1117" s="54"/>
      <c r="BU1117" s="54"/>
    </row>
    <row r="1118" spans="1:73" ht="15">
      <c r="A1118" s="49"/>
      <c r="B1118" s="49"/>
      <c r="C1118" s="51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4"/>
      <c r="BQ1118" s="54"/>
      <c r="BR1118" s="54"/>
      <c r="BS1118" s="54"/>
      <c r="BT1118" s="54"/>
      <c r="BU1118" s="54"/>
    </row>
    <row r="1119" spans="1:73" ht="15">
      <c r="A1119" s="49"/>
      <c r="B1119" s="49"/>
      <c r="C1119" s="51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4"/>
      <c r="BQ1119" s="54"/>
      <c r="BR1119" s="54"/>
      <c r="BS1119" s="54"/>
      <c r="BT1119" s="54"/>
      <c r="BU1119" s="54"/>
    </row>
    <row r="1120" spans="1:73" ht="15">
      <c r="A1120" s="49"/>
      <c r="B1120" s="49"/>
      <c r="C1120" s="51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4"/>
      <c r="BQ1120" s="54"/>
      <c r="BR1120" s="54"/>
      <c r="BS1120" s="54"/>
      <c r="BT1120" s="54"/>
      <c r="BU1120" s="54"/>
    </row>
    <row r="1121" spans="1:73" ht="15">
      <c r="A1121" s="49"/>
      <c r="B1121" s="49"/>
      <c r="C1121" s="51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4"/>
      <c r="BQ1121" s="54"/>
      <c r="BR1121" s="54"/>
      <c r="BS1121" s="54"/>
      <c r="BT1121" s="54"/>
      <c r="BU1121" s="54"/>
    </row>
    <row r="1122" spans="1:73" ht="15">
      <c r="A1122" s="49"/>
      <c r="B1122" s="49"/>
      <c r="C1122" s="51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4"/>
      <c r="BQ1122" s="54"/>
      <c r="BR1122" s="54"/>
      <c r="BS1122" s="54"/>
      <c r="BT1122" s="54"/>
      <c r="BU1122" s="54"/>
    </row>
    <row r="1123" spans="1:73" ht="15">
      <c r="A1123" s="49"/>
      <c r="B1123" s="49"/>
      <c r="C1123" s="51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4"/>
      <c r="BQ1123" s="54"/>
      <c r="BR1123" s="54"/>
      <c r="BS1123" s="54"/>
      <c r="BT1123" s="54"/>
      <c r="BU1123" s="54"/>
    </row>
    <row r="1124" spans="1:73" ht="15">
      <c r="A1124" s="49"/>
      <c r="B1124" s="49"/>
      <c r="C1124" s="51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4"/>
      <c r="BQ1124" s="54"/>
      <c r="BR1124" s="54"/>
      <c r="BS1124" s="54"/>
      <c r="BT1124" s="54"/>
      <c r="BU1124" s="54"/>
    </row>
    <row r="1125" spans="1:73" ht="15">
      <c r="A1125" s="49"/>
      <c r="B1125" s="49"/>
      <c r="C1125" s="51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4"/>
      <c r="BQ1125" s="54"/>
      <c r="BR1125" s="54"/>
      <c r="BS1125" s="54"/>
      <c r="BT1125" s="54"/>
      <c r="BU1125" s="54"/>
    </row>
    <row r="1126" spans="1:73" ht="15">
      <c r="A1126" s="49"/>
      <c r="B1126" s="49"/>
      <c r="C1126" s="51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4"/>
      <c r="BQ1126" s="54"/>
      <c r="BR1126" s="54"/>
      <c r="BS1126" s="54"/>
      <c r="BT1126" s="54"/>
      <c r="BU1126" s="54"/>
    </row>
    <row r="1127" spans="1:73" ht="15">
      <c r="A1127" s="49"/>
      <c r="B1127" s="49"/>
      <c r="C1127" s="51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4"/>
      <c r="BQ1127" s="54"/>
      <c r="BR1127" s="54"/>
      <c r="BS1127" s="54"/>
      <c r="BT1127" s="54"/>
      <c r="BU1127" s="54"/>
    </row>
    <row r="1128" spans="1:73" ht="15">
      <c r="A1128" s="49"/>
      <c r="B1128" s="49"/>
      <c r="C1128" s="51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4"/>
      <c r="BQ1128" s="54"/>
      <c r="BR1128" s="54"/>
      <c r="BS1128" s="54"/>
      <c r="BT1128" s="54"/>
      <c r="BU1128" s="54"/>
    </row>
    <row r="1129" spans="1:73" ht="15">
      <c r="A1129" s="49"/>
      <c r="B1129" s="49"/>
      <c r="C1129" s="51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4"/>
      <c r="BQ1129" s="54"/>
      <c r="BR1129" s="54"/>
      <c r="BS1129" s="54"/>
      <c r="BT1129" s="54"/>
      <c r="BU1129" s="54"/>
    </row>
    <row r="1130" spans="1:73" ht="15">
      <c r="A1130" s="49"/>
      <c r="B1130" s="49"/>
      <c r="C1130" s="51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4"/>
      <c r="BQ1130" s="54"/>
      <c r="BR1130" s="54"/>
      <c r="BS1130" s="54"/>
      <c r="BT1130" s="54"/>
      <c r="BU1130" s="54"/>
    </row>
    <row r="1131" spans="1:73" ht="15">
      <c r="A1131" s="49"/>
      <c r="B1131" s="49"/>
      <c r="C1131" s="51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4"/>
      <c r="BQ1131" s="54"/>
      <c r="BR1131" s="54"/>
      <c r="BS1131" s="54"/>
      <c r="BT1131" s="54"/>
      <c r="BU1131" s="54"/>
    </row>
    <row r="1132" spans="1:73" ht="15">
      <c r="A1132" s="49"/>
      <c r="B1132" s="49"/>
      <c r="C1132" s="51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4"/>
      <c r="BQ1132" s="54"/>
      <c r="BR1132" s="54"/>
      <c r="BS1132" s="54"/>
      <c r="BT1132" s="54"/>
      <c r="BU1132" s="54"/>
    </row>
    <row r="1133" spans="1:73" ht="15">
      <c r="A1133" s="49"/>
      <c r="B1133" s="49"/>
      <c r="C1133" s="51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4"/>
      <c r="BQ1133" s="54"/>
      <c r="BR1133" s="54"/>
      <c r="BS1133" s="54"/>
      <c r="BT1133" s="54"/>
      <c r="BU1133" s="54"/>
    </row>
    <row r="1134" spans="1:73" ht="15">
      <c r="A1134" s="49"/>
      <c r="B1134" s="49"/>
      <c r="C1134" s="51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4"/>
      <c r="BQ1134" s="54"/>
      <c r="BR1134" s="54"/>
      <c r="BS1134" s="54"/>
      <c r="BT1134" s="54"/>
      <c r="BU1134" s="54"/>
    </row>
    <row r="1135" spans="1:73" ht="15">
      <c r="A1135" s="49"/>
      <c r="B1135" s="49"/>
      <c r="C1135" s="51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4"/>
      <c r="BQ1135" s="54"/>
      <c r="BR1135" s="54"/>
      <c r="BS1135" s="54"/>
      <c r="BT1135" s="54"/>
      <c r="BU1135" s="54"/>
    </row>
    <row r="1136" spans="1:73" ht="15">
      <c r="A1136" s="49"/>
      <c r="B1136" s="49"/>
      <c r="C1136" s="51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4"/>
      <c r="BQ1136" s="54"/>
      <c r="BR1136" s="54"/>
      <c r="BS1136" s="54"/>
      <c r="BT1136" s="54"/>
      <c r="BU1136" s="54"/>
    </row>
    <row r="1137" spans="1:73" ht="15">
      <c r="A1137" s="49"/>
      <c r="B1137" s="49"/>
      <c r="C1137" s="51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4"/>
      <c r="BQ1137" s="54"/>
      <c r="BR1137" s="54"/>
      <c r="BS1137" s="54"/>
      <c r="BT1137" s="54"/>
      <c r="BU1137" s="54"/>
    </row>
    <row r="1138" spans="1:73" ht="15">
      <c r="A1138" s="49"/>
      <c r="B1138" s="49"/>
      <c r="C1138" s="51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4"/>
      <c r="BQ1138" s="54"/>
      <c r="BR1138" s="54"/>
      <c r="BS1138" s="54"/>
      <c r="BT1138" s="54"/>
      <c r="BU1138" s="54"/>
    </row>
    <row r="1139" spans="1:73" ht="15">
      <c r="A1139" s="49"/>
      <c r="B1139" s="49"/>
      <c r="C1139" s="51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4"/>
      <c r="BQ1139" s="54"/>
      <c r="BR1139" s="54"/>
      <c r="BS1139" s="54"/>
      <c r="BT1139" s="54"/>
      <c r="BU1139" s="54"/>
    </row>
    <row r="1140" spans="1:73" ht="15">
      <c r="A1140" s="49"/>
      <c r="B1140" s="49"/>
      <c r="C1140" s="51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4"/>
      <c r="BQ1140" s="54"/>
      <c r="BR1140" s="54"/>
      <c r="BS1140" s="54"/>
      <c r="BT1140" s="54"/>
      <c r="BU1140" s="54"/>
    </row>
    <row r="1141" spans="1:73" ht="15">
      <c r="A1141" s="49"/>
      <c r="B1141" s="49"/>
      <c r="C1141" s="51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4"/>
      <c r="BQ1141" s="54"/>
      <c r="BR1141" s="54"/>
      <c r="BS1141" s="54"/>
      <c r="BT1141" s="54"/>
      <c r="BU1141" s="54"/>
    </row>
    <row r="1142" spans="1:73" ht="15">
      <c r="A1142" s="49"/>
      <c r="B1142" s="49"/>
      <c r="C1142" s="51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4"/>
      <c r="BQ1142" s="54"/>
      <c r="BR1142" s="54"/>
      <c r="BS1142" s="54"/>
      <c r="BT1142" s="54"/>
      <c r="BU1142" s="54"/>
    </row>
    <row r="1143" spans="1:73" ht="15">
      <c r="A1143" s="49"/>
      <c r="B1143" s="49"/>
      <c r="C1143" s="51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4"/>
      <c r="BQ1143" s="54"/>
      <c r="BR1143" s="54"/>
      <c r="BS1143" s="54"/>
      <c r="BT1143" s="54"/>
      <c r="BU1143" s="54"/>
    </row>
    <row r="1144" spans="1:73" ht="15">
      <c r="A1144" s="49"/>
      <c r="B1144" s="49"/>
      <c r="C1144" s="51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4"/>
      <c r="BQ1144" s="54"/>
      <c r="BR1144" s="54"/>
      <c r="BS1144" s="54"/>
      <c r="BT1144" s="54"/>
      <c r="BU1144" s="54"/>
    </row>
    <row r="1145" spans="1:73" ht="15">
      <c r="A1145" s="49"/>
      <c r="B1145" s="49"/>
      <c r="C1145" s="51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4"/>
      <c r="BQ1145" s="54"/>
      <c r="BR1145" s="54"/>
      <c r="BS1145" s="54"/>
      <c r="BT1145" s="54"/>
      <c r="BU1145" s="54"/>
    </row>
    <row r="1146" spans="1:73" ht="15">
      <c r="A1146" s="49"/>
      <c r="B1146" s="49"/>
      <c r="C1146" s="51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4"/>
      <c r="BQ1146" s="54"/>
      <c r="BR1146" s="54"/>
      <c r="BS1146" s="54"/>
      <c r="BT1146" s="54"/>
      <c r="BU1146" s="54"/>
    </row>
    <row r="1147" spans="1:73" ht="15">
      <c r="A1147" s="49"/>
      <c r="B1147" s="49"/>
      <c r="C1147" s="51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4"/>
      <c r="BQ1147" s="54"/>
      <c r="BR1147" s="54"/>
      <c r="BS1147" s="54"/>
      <c r="BT1147" s="54"/>
      <c r="BU1147" s="54"/>
    </row>
    <row r="1148" spans="1:73" ht="15">
      <c r="A1148" s="49"/>
      <c r="B1148" s="49"/>
      <c r="C1148" s="51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4"/>
      <c r="BQ1148" s="54"/>
      <c r="BR1148" s="54"/>
      <c r="BS1148" s="54"/>
      <c r="BT1148" s="54"/>
      <c r="BU1148" s="54"/>
    </row>
    <row r="1149" spans="1:73" ht="15">
      <c r="A1149" s="49"/>
      <c r="B1149" s="49"/>
      <c r="C1149" s="51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4"/>
      <c r="BQ1149" s="54"/>
      <c r="BR1149" s="54"/>
      <c r="BS1149" s="54"/>
      <c r="BT1149" s="54"/>
      <c r="BU1149" s="54"/>
    </row>
    <row r="1150" spans="1:73" ht="15">
      <c r="A1150" s="49"/>
      <c r="B1150" s="49"/>
      <c r="C1150" s="51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4"/>
      <c r="BQ1150" s="54"/>
      <c r="BR1150" s="54"/>
      <c r="BS1150" s="54"/>
      <c r="BT1150" s="54"/>
      <c r="BU1150" s="54"/>
    </row>
    <row r="1151" spans="1:73" ht="15">
      <c r="A1151" s="49"/>
      <c r="B1151" s="49"/>
      <c r="C1151" s="51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4"/>
      <c r="BQ1151" s="54"/>
      <c r="BR1151" s="54"/>
      <c r="BS1151" s="54"/>
      <c r="BT1151" s="54"/>
      <c r="BU1151" s="54"/>
    </row>
    <row r="1152" spans="1:73" ht="15">
      <c r="A1152" s="49"/>
      <c r="B1152" s="49"/>
      <c r="C1152" s="51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4"/>
      <c r="BQ1152" s="54"/>
      <c r="BR1152" s="54"/>
      <c r="BS1152" s="54"/>
      <c r="BT1152" s="54"/>
      <c r="BU1152" s="54"/>
    </row>
    <row r="1153" spans="1:73" ht="15">
      <c r="A1153" s="49"/>
      <c r="B1153" s="49"/>
      <c r="C1153" s="51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4"/>
      <c r="BQ1153" s="54"/>
      <c r="BR1153" s="54"/>
      <c r="BS1153" s="54"/>
      <c r="BT1153" s="54"/>
      <c r="BU1153" s="54"/>
    </row>
    <row r="1154" spans="1:73" ht="15">
      <c r="A1154" s="49"/>
      <c r="B1154" s="49"/>
      <c r="C1154" s="51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4"/>
      <c r="BQ1154" s="54"/>
      <c r="BR1154" s="54"/>
      <c r="BS1154" s="54"/>
      <c r="BT1154" s="54"/>
      <c r="BU1154" s="54"/>
    </row>
    <row r="1155" spans="1:73" ht="15">
      <c r="A1155" s="49"/>
      <c r="B1155" s="49"/>
      <c r="C1155" s="51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4"/>
      <c r="BQ1155" s="54"/>
      <c r="BR1155" s="54"/>
      <c r="BS1155" s="54"/>
      <c r="BT1155" s="54"/>
      <c r="BU1155" s="54"/>
    </row>
    <row r="1156" spans="1:73" ht="15">
      <c r="A1156" s="49"/>
      <c r="B1156" s="49"/>
      <c r="C1156" s="51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4"/>
      <c r="BQ1156" s="54"/>
      <c r="BR1156" s="54"/>
      <c r="BS1156" s="54"/>
      <c r="BT1156" s="54"/>
      <c r="BU1156" s="54"/>
    </row>
    <row r="1157" spans="1:73" ht="15">
      <c r="A1157" s="49"/>
      <c r="B1157" s="49"/>
      <c r="C1157" s="51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4"/>
      <c r="BQ1157" s="54"/>
      <c r="BR1157" s="54"/>
      <c r="BS1157" s="54"/>
      <c r="BT1157" s="54"/>
      <c r="BU1157" s="54"/>
    </row>
    <row r="1158" spans="1:73" ht="15">
      <c r="A1158" s="49"/>
      <c r="B1158" s="49"/>
      <c r="C1158" s="51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4"/>
      <c r="BQ1158" s="54"/>
      <c r="BR1158" s="54"/>
      <c r="BS1158" s="54"/>
      <c r="BT1158" s="54"/>
      <c r="BU1158" s="54"/>
    </row>
    <row r="1159" spans="1:73" ht="15">
      <c r="A1159" s="49"/>
      <c r="B1159" s="49"/>
      <c r="C1159" s="51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4"/>
      <c r="BQ1159" s="54"/>
      <c r="BR1159" s="54"/>
      <c r="BS1159" s="54"/>
      <c r="BT1159" s="54"/>
      <c r="BU1159" s="54"/>
    </row>
    <row r="1160" spans="1:73" ht="15">
      <c r="A1160" s="49"/>
      <c r="B1160" s="49"/>
      <c r="C1160" s="51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4"/>
      <c r="BQ1160" s="54"/>
      <c r="BR1160" s="54"/>
      <c r="BS1160" s="54"/>
      <c r="BT1160" s="54"/>
      <c r="BU1160" s="54"/>
    </row>
    <row r="1161" spans="1:73" ht="15">
      <c r="A1161" s="49"/>
      <c r="B1161" s="49"/>
      <c r="C1161" s="51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4"/>
      <c r="BQ1161" s="54"/>
      <c r="BR1161" s="54"/>
      <c r="BS1161" s="54"/>
      <c r="BT1161" s="54"/>
      <c r="BU1161" s="54"/>
    </row>
    <row r="1162" spans="1:73" ht="15">
      <c r="A1162" s="49"/>
      <c r="B1162" s="49"/>
      <c r="C1162" s="51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4"/>
      <c r="BQ1162" s="54"/>
      <c r="BR1162" s="54"/>
      <c r="BS1162" s="54"/>
      <c r="BT1162" s="54"/>
      <c r="BU1162" s="54"/>
    </row>
    <row r="1163" spans="1:73" ht="15">
      <c r="A1163" s="49"/>
      <c r="B1163" s="49"/>
      <c r="C1163" s="51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4"/>
      <c r="BQ1163" s="54"/>
      <c r="BR1163" s="54"/>
      <c r="BS1163" s="54"/>
      <c r="BT1163" s="54"/>
      <c r="BU1163" s="54"/>
    </row>
    <row r="1164" spans="1:73" ht="15">
      <c r="A1164" s="49"/>
      <c r="B1164" s="49"/>
      <c r="C1164" s="51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4"/>
      <c r="BQ1164" s="54"/>
      <c r="BR1164" s="54"/>
      <c r="BS1164" s="54"/>
      <c r="BT1164" s="54"/>
      <c r="BU1164" s="54"/>
    </row>
    <row r="1165" spans="1:73" ht="15">
      <c r="A1165" s="49"/>
      <c r="B1165" s="49"/>
      <c r="C1165" s="51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4"/>
      <c r="BQ1165" s="54"/>
      <c r="BR1165" s="54"/>
      <c r="BS1165" s="54"/>
      <c r="BT1165" s="54"/>
      <c r="BU1165" s="54"/>
    </row>
    <row r="1166" spans="1:73" ht="15">
      <c r="A1166" s="49"/>
      <c r="B1166" s="49"/>
      <c r="C1166" s="51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4"/>
      <c r="BQ1166" s="54"/>
      <c r="BR1166" s="54"/>
      <c r="BS1166" s="54"/>
      <c r="BT1166" s="54"/>
      <c r="BU1166" s="54"/>
    </row>
    <row r="1167" spans="1:73" ht="15">
      <c r="A1167" s="49"/>
      <c r="B1167" s="49"/>
      <c r="C1167" s="51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4"/>
      <c r="BQ1167" s="54"/>
      <c r="BR1167" s="54"/>
      <c r="BS1167" s="54"/>
      <c r="BT1167" s="54"/>
      <c r="BU1167" s="54"/>
    </row>
    <row r="1168" spans="1:73" ht="15">
      <c r="A1168" s="49"/>
      <c r="B1168" s="49"/>
      <c r="C1168" s="51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4"/>
      <c r="BQ1168" s="54"/>
      <c r="BR1168" s="54"/>
      <c r="BS1168" s="54"/>
      <c r="BT1168" s="54"/>
      <c r="BU1168" s="54"/>
    </row>
    <row r="1169" spans="1:73" ht="15">
      <c r="A1169" s="49"/>
      <c r="B1169" s="49"/>
      <c r="C1169" s="51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4"/>
      <c r="BQ1169" s="54"/>
      <c r="BR1169" s="54"/>
      <c r="BS1169" s="54"/>
      <c r="BT1169" s="54"/>
      <c r="BU1169" s="54"/>
    </row>
    <row r="1170" spans="1:73" ht="15">
      <c r="A1170" s="49"/>
      <c r="B1170" s="49"/>
      <c r="C1170" s="51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4"/>
      <c r="BQ1170" s="54"/>
      <c r="BR1170" s="54"/>
      <c r="BS1170" s="54"/>
      <c r="BT1170" s="54"/>
      <c r="BU1170" s="54"/>
    </row>
    <row r="1171" spans="1:73" ht="15">
      <c r="A1171" s="49"/>
      <c r="B1171" s="49"/>
      <c r="C1171" s="51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4"/>
      <c r="BQ1171" s="54"/>
      <c r="BR1171" s="54"/>
      <c r="BS1171" s="54"/>
      <c r="BT1171" s="54"/>
      <c r="BU1171" s="54"/>
    </row>
    <row r="1172" spans="1:73" ht="15">
      <c r="A1172" s="49"/>
      <c r="B1172" s="49"/>
      <c r="C1172" s="51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4"/>
      <c r="BQ1172" s="54"/>
      <c r="BR1172" s="54"/>
      <c r="BS1172" s="54"/>
      <c r="BT1172" s="54"/>
      <c r="BU1172" s="54"/>
    </row>
    <row r="1173" spans="1:73" ht="15">
      <c r="A1173" s="49"/>
      <c r="B1173" s="49"/>
      <c r="C1173" s="51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4"/>
      <c r="BQ1173" s="54"/>
      <c r="BR1173" s="54"/>
      <c r="BS1173" s="54"/>
      <c r="BT1173" s="54"/>
      <c r="BU1173" s="54"/>
    </row>
    <row r="1174" spans="1:73" ht="15">
      <c r="A1174" s="49"/>
      <c r="B1174" s="49"/>
      <c r="C1174" s="51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4"/>
      <c r="BQ1174" s="54"/>
      <c r="BR1174" s="54"/>
      <c r="BS1174" s="54"/>
      <c r="BT1174" s="54"/>
      <c r="BU1174" s="54"/>
    </row>
    <row r="1175" spans="1:73" ht="15">
      <c r="A1175" s="49"/>
      <c r="B1175" s="49"/>
      <c r="C1175" s="51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4"/>
      <c r="BQ1175" s="54"/>
      <c r="BR1175" s="54"/>
      <c r="BS1175" s="54"/>
      <c r="BT1175" s="54"/>
      <c r="BU1175" s="54"/>
    </row>
    <row r="1176" spans="1:73" ht="15">
      <c r="A1176" s="49"/>
      <c r="B1176" s="49"/>
      <c r="C1176" s="51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4"/>
      <c r="BQ1176" s="54"/>
      <c r="BR1176" s="54"/>
      <c r="BS1176" s="54"/>
      <c r="BT1176" s="54"/>
      <c r="BU1176" s="54"/>
    </row>
    <row r="1177" spans="1:73" ht="15">
      <c r="A1177" s="49"/>
      <c r="B1177" s="49"/>
      <c r="C1177" s="51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4"/>
      <c r="BQ1177" s="54"/>
      <c r="BR1177" s="54"/>
      <c r="BS1177" s="54"/>
      <c r="BT1177" s="54"/>
      <c r="BU1177" s="54"/>
    </row>
    <row r="1178" spans="1:73" ht="15">
      <c r="A1178" s="49"/>
      <c r="B1178" s="49"/>
      <c r="C1178" s="51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4"/>
      <c r="BQ1178" s="54"/>
      <c r="BR1178" s="54"/>
      <c r="BS1178" s="54"/>
      <c r="BT1178" s="54"/>
      <c r="BU1178" s="54"/>
    </row>
    <row r="1179" spans="1:73" ht="15">
      <c r="A1179" s="49"/>
      <c r="B1179" s="49"/>
      <c r="C1179" s="51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4"/>
      <c r="BQ1179" s="54"/>
      <c r="BR1179" s="54"/>
      <c r="BS1179" s="54"/>
      <c r="BT1179" s="54"/>
      <c r="BU1179" s="54"/>
    </row>
    <row r="1180" spans="1:73" ht="15">
      <c r="A1180" s="49"/>
      <c r="B1180" s="49"/>
      <c r="C1180" s="51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4"/>
      <c r="BQ1180" s="54"/>
      <c r="BR1180" s="54"/>
      <c r="BS1180" s="54"/>
      <c r="BT1180" s="54"/>
      <c r="BU1180" s="54"/>
    </row>
    <row r="1181" spans="1:73" ht="15">
      <c r="A1181" s="49"/>
      <c r="B1181" s="49"/>
      <c r="C1181" s="51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4"/>
      <c r="BQ1181" s="54"/>
      <c r="BR1181" s="54"/>
      <c r="BS1181" s="54"/>
      <c r="BT1181" s="54"/>
      <c r="BU1181" s="54"/>
    </row>
    <row r="1182" spans="1:73" ht="15">
      <c r="A1182" s="49"/>
      <c r="B1182" s="49"/>
      <c r="C1182" s="51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4"/>
      <c r="BQ1182" s="54"/>
      <c r="BR1182" s="54"/>
      <c r="BS1182" s="54"/>
      <c r="BT1182" s="54"/>
      <c r="BU1182" s="54"/>
    </row>
    <row r="1183" spans="1:73" ht="15">
      <c r="A1183" s="49"/>
      <c r="B1183" s="49"/>
      <c r="C1183" s="51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4"/>
      <c r="BQ1183" s="54"/>
      <c r="BR1183" s="54"/>
      <c r="BS1183" s="54"/>
      <c r="BT1183" s="54"/>
      <c r="BU1183" s="54"/>
    </row>
    <row r="1184" spans="1:73" ht="15">
      <c r="A1184" s="49"/>
      <c r="B1184" s="49"/>
      <c r="C1184" s="51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4"/>
      <c r="BQ1184" s="54"/>
      <c r="BR1184" s="54"/>
      <c r="BS1184" s="54"/>
      <c r="BT1184" s="54"/>
      <c r="BU1184" s="54"/>
    </row>
    <row r="1185" spans="1:73" ht="15">
      <c r="A1185" s="49"/>
      <c r="B1185" s="49"/>
      <c r="C1185" s="51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4"/>
      <c r="BQ1185" s="54"/>
      <c r="BR1185" s="54"/>
      <c r="BS1185" s="54"/>
      <c r="BT1185" s="54"/>
      <c r="BU1185" s="54"/>
    </row>
    <row r="1186" spans="1:73" ht="15">
      <c r="A1186" s="49"/>
      <c r="B1186" s="49"/>
      <c r="C1186" s="51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4"/>
      <c r="BQ1186" s="54"/>
      <c r="BR1186" s="54"/>
      <c r="BS1186" s="54"/>
      <c r="BT1186" s="54"/>
      <c r="BU1186" s="54"/>
    </row>
    <row r="1187" spans="1:73" ht="15">
      <c r="A1187" s="49"/>
      <c r="B1187" s="49"/>
      <c r="C1187" s="51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4"/>
      <c r="BQ1187" s="54"/>
      <c r="BR1187" s="54"/>
      <c r="BS1187" s="54"/>
      <c r="BT1187" s="54"/>
      <c r="BU1187" s="54"/>
    </row>
    <row r="1188" spans="1:73" ht="15">
      <c r="A1188" s="49"/>
      <c r="B1188" s="49"/>
      <c r="C1188" s="51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4"/>
      <c r="BQ1188" s="54"/>
      <c r="BR1188" s="54"/>
      <c r="BS1188" s="54"/>
      <c r="BT1188" s="54"/>
      <c r="BU1188" s="54"/>
    </row>
    <row r="1189" spans="1:73" ht="15">
      <c r="A1189" s="49"/>
      <c r="B1189" s="49"/>
      <c r="C1189" s="51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4"/>
      <c r="BQ1189" s="54"/>
      <c r="BR1189" s="54"/>
      <c r="BS1189" s="54"/>
      <c r="BT1189" s="54"/>
      <c r="BU1189" s="54"/>
    </row>
    <row r="1190" spans="1:73" ht="15">
      <c r="A1190" s="49"/>
      <c r="B1190" s="49"/>
      <c r="C1190" s="51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4"/>
      <c r="BQ1190" s="54"/>
      <c r="BR1190" s="54"/>
      <c r="BS1190" s="54"/>
      <c r="BT1190" s="54"/>
      <c r="BU1190" s="54"/>
    </row>
    <row r="1191" spans="1:73" ht="15">
      <c r="A1191" s="49"/>
      <c r="B1191" s="49"/>
      <c r="C1191" s="51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4"/>
      <c r="BQ1191" s="54"/>
      <c r="BR1191" s="54"/>
      <c r="BS1191" s="54"/>
      <c r="BT1191" s="54"/>
      <c r="BU1191" s="54"/>
    </row>
    <row r="1192" spans="1:73" ht="15">
      <c r="A1192" s="49"/>
      <c r="B1192" s="49"/>
      <c r="C1192" s="51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4"/>
      <c r="BQ1192" s="54"/>
      <c r="BR1192" s="54"/>
      <c r="BS1192" s="54"/>
      <c r="BT1192" s="54"/>
      <c r="BU1192" s="54"/>
    </row>
    <row r="1193" spans="1:73" ht="15">
      <c r="A1193" s="49"/>
      <c r="B1193" s="49"/>
      <c r="C1193" s="51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4"/>
      <c r="BQ1193" s="54"/>
      <c r="BR1193" s="54"/>
      <c r="BS1193" s="54"/>
      <c r="BT1193" s="54"/>
      <c r="BU1193" s="54"/>
    </row>
    <row r="1194" spans="1:73" ht="15">
      <c r="A1194" s="49"/>
      <c r="B1194" s="49"/>
      <c r="C1194" s="51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4"/>
      <c r="BQ1194" s="54"/>
      <c r="BR1194" s="54"/>
      <c r="BS1194" s="54"/>
      <c r="BT1194" s="54"/>
      <c r="BU1194" s="54"/>
    </row>
    <row r="1195" spans="1:73" ht="15">
      <c r="A1195" s="49"/>
      <c r="B1195" s="49"/>
      <c r="C1195" s="51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4"/>
      <c r="BQ1195" s="54"/>
      <c r="BR1195" s="54"/>
      <c r="BS1195" s="54"/>
      <c r="BT1195" s="54"/>
      <c r="BU1195" s="54"/>
    </row>
    <row r="1196" spans="1:73" ht="15">
      <c r="A1196" s="49"/>
      <c r="B1196" s="49"/>
      <c r="C1196" s="51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4"/>
      <c r="BQ1196" s="54"/>
      <c r="BR1196" s="54"/>
      <c r="BS1196" s="54"/>
      <c r="BT1196" s="54"/>
      <c r="BU1196" s="54"/>
    </row>
    <row r="1197" spans="1:73" ht="15">
      <c r="A1197" s="49"/>
      <c r="B1197" s="49"/>
      <c r="C1197" s="51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4"/>
      <c r="BQ1197" s="54"/>
      <c r="BR1197" s="54"/>
      <c r="BS1197" s="54"/>
      <c r="BT1197" s="54"/>
      <c r="BU1197" s="54"/>
    </row>
    <row r="1198" spans="1:73" ht="15">
      <c r="A1198" s="49"/>
      <c r="B1198" s="49"/>
      <c r="C1198" s="51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4"/>
      <c r="BQ1198" s="54"/>
      <c r="BR1198" s="54"/>
      <c r="BS1198" s="54"/>
      <c r="BT1198" s="54"/>
      <c r="BU1198" s="54"/>
    </row>
    <row r="1199" spans="1:73" ht="15">
      <c r="A1199" s="49"/>
      <c r="B1199" s="49"/>
      <c r="C1199" s="51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4"/>
      <c r="BQ1199" s="54"/>
      <c r="BR1199" s="54"/>
      <c r="BS1199" s="54"/>
      <c r="BT1199" s="54"/>
      <c r="BU1199" s="54"/>
    </row>
    <row r="1200" spans="1:73" ht="15">
      <c r="A1200" s="49"/>
      <c r="B1200" s="49"/>
      <c r="C1200" s="51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4"/>
      <c r="BQ1200" s="54"/>
      <c r="BR1200" s="54"/>
      <c r="BS1200" s="54"/>
      <c r="BT1200" s="54"/>
      <c r="BU1200" s="54"/>
    </row>
    <row r="1201" spans="1:73" ht="15">
      <c r="A1201" s="49"/>
      <c r="B1201" s="49"/>
      <c r="C1201" s="51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4"/>
      <c r="BQ1201" s="54"/>
      <c r="BR1201" s="54"/>
      <c r="BS1201" s="54"/>
      <c r="BT1201" s="54"/>
      <c r="BU1201" s="54"/>
    </row>
    <row r="1202" spans="1:73" ht="15">
      <c r="A1202" s="49"/>
      <c r="B1202" s="49"/>
      <c r="C1202" s="51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4"/>
      <c r="BQ1202" s="54"/>
      <c r="BR1202" s="54"/>
      <c r="BS1202" s="54"/>
      <c r="BT1202" s="54"/>
      <c r="BU1202" s="54"/>
    </row>
    <row r="1203" spans="1:73" ht="15">
      <c r="A1203" s="49"/>
      <c r="B1203" s="49"/>
      <c r="C1203" s="51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4"/>
      <c r="BQ1203" s="54"/>
      <c r="BR1203" s="54"/>
      <c r="BS1203" s="54"/>
      <c r="BT1203" s="54"/>
      <c r="BU1203" s="54"/>
    </row>
    <row r="1204" spans="1:73" ht="15">
      <c r="A1204" s="49"/>
      <c r="B1204" s="49"/>
      <c r="C1204" s="51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4"/>
      <c r="BQ1204" s="54"/>
      <c r="BR1204" s="54"/>
      <c r="BS1204" s="54"/>
      <c r="BT1204" s="54"/>
      <c r="BU1204" s="54"/>
    </row>
    <row r="1205" spans="1:73" ht="15">
      <c r="A1205" s="49"/>
      <c r="B1205" s="49"/>
      <c r="C1205" s="51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4"/>
      <c r="BQ1205" s="54"/>
      <c r="BR1205" s="54"/>
      <c r="BS1205" s="54"/>
      <c r="BT1205" s="54"/>
      <c r="BU1205" s="54"/>
    </row>
    <row r="1206" spans="1:73" ht="15">
      <c r="A1206" s="49"/>
      <c r="B1206" s="49"/>
      <c r="C1206" s="51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4"/>
      <c r="BQ1206" s="54"/>
      <c r="BR1206" s="54"/>
      <c r="BS1206" s="54"/>
      <c r="BT1206" s="54"/>
      <c r="BU1206" s="54"/>
    </row>
    <row r="1207" spans="1:73" ht="15">
      <c r="A1207" s="49"/>
      <c r="B1207" s="49"/>
      <c r="C1207" s="51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4"/>
      <c r="BQ1207" s="54"/>
      <c r="BR1207" s="54"/>
      <c r="BS1207" s="54"/>
      <c r="BT1207" s="54"/>
      <c r="BU1207" s="54"/>
    </row>
    <row r="1208" spans="1:73" ht="15">
      <c r="A1208" s="49"/>
      <c r="B1208" s="49"/>
      <c r="C1208" s="51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4"/>
      <c r="BQ1208" s="54"/>
      <c r="BR1208" s="54"/>
      <c r="BS1208" s="54"/>
      <c r="BT1208" s="54"/>
      <c r="BU1208" s="54"/>
    </row>
    <row r="1209" spans="1:73" ht="15">
      <c r="A1209" s="49"/>
      <c r="B1209" s="49"/>
      <c r="C1209" s="51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4"/>
      <c r="BQ1209" s="54"/>
      <c r="BR1209" s="54"/>
      <c r="BS1209" s="54"/>
      <c r="BT1209" s="54"/>
      <c r="BU1209" s="54"/>
    </row>
    <row r="1210" spans="1:73" ht="15">
      <c r="A1210" s="49"/>
      <c r="B1210" s="49"/>
      <c r="C1210" s="51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4"/>
      <c r="BQ1210" s="54"/>
      <c r="BR1210" s="54"/>
      <c r="BS1210" s="54"/>
      <c r="BT1210" s="54"/>
      <c r="BU1210" s="54"/>
    </row>
    <row r="1211" spans="1:73" ht="15">
      <c r="A1211" s="49"/>
      <c r="B1211" s="49"/>
      <c r="C1211" s="51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4"/>
      <c r="BQ1211" s="54"/>
      <c r="BR1211" s="54"/>
      <c r="BS1211" s="54"/>
      <c r="BT1211" s="54"/>
      <c r="BU1211" s="54"/>
    </row>
    <row r="1212" spans="1:73" ht="15">
      <c r="A1212" s="49"/>
      <c r="B1212" s="49"/>
      <c r="C1212" s="51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4"/>
      <c r="BQ1212" s="54"/>
      <c r="BR1212" s="54"/>
      <c r="BS1212" s="54"/>
      <c r="BT1212" s="54"/>
      <c r="BU1212" s="54"/>
    </row>
    <row r="1213" spans="1:73" ht="15">
      <c r="A1213" s="49"/>
      <c r="B1213" s="49"/>
      <c r="C1213" s="51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4"/>
      <c r="BQ1213" s="54"/>
      <c r="BR1213" s="54"/>
      <c r="BS1213" s="54"/>
      <c r="BT1213" s="54"/>
      <c r="BU1213" s="54"/>
    </row>
    <row r="1214" spans="1:73" ht="15">
      <c r="A1214" s="49"/>
      <c r="B1214" s="49"/>
      <c r="C1214" s="51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4"/>
      <c r="BQ1214" s="54"/>
      <c r="BR1214" s="54"/>
      <c r="BS1214" s="54"/>
      <c r="BT1214" s="54"/>
      <c r="BU1214" s="54"/>
    </row>
    <row r="1215" spans="1:73" ht="15">
      <c r="A1215" s="49"/>
      <c r="B1215" s="49"/>
      <c r="C1215" s="51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4"/>
      <c r="BQ1215" s="54"/>
      <c r="BR1215" s="54"/>
      <c r="BS1215" s="54"/>
      <c r="BT1215" s="54"/>
      <c r="BU1215" s="54"/>
    </row>
    <row r="1216" spans="1:73" ht="15">
      <c r="A1216" s="49"/>
      <c r="B1216" s="49"/>
      <c r="C1216" s="51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4"/>
      <c r="BQ1216" s="54"/>
      <c r="BR1216" s="54"/>
      <c r="BS1216" s="54"/>
      <c r="BT1216" s="54"/>
      <c r="BU1216" s="54"/>
    </row>
    <row r="1217" spans="1:73" ht="15">
      <c r="A1217" s="49"/>
      <c r="B1217" s="49"/>
      <c r="C1217" s="51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4"/>
      <c r="BQ1217" s="54"/>
      <c r="BR1217" s="54"/>
      <c r="BS1217" s="54"/>
      <c r="BT1217" s="54"/>
      <c r="BU1217" s="54"/>
    </row>
    <row r="1218" spans="1:73" ht="15">
      <c r="A1218" s="49"/>
      <c r="B1218" s="49"/>
      <c r="C1218" s="51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4"/>
      <c r="BQ1218" s="54"/>
      <c r="BR1218" s="54"/>
      <c r="BS1218" s="54"/>
      <c r="BT1218" s="54"/>
      <c r="BU1218" s="54"/>
    </row>
    <row r="1219" spans="1:73" ht="15">
      <c r="A1219" s="49"/>
      <c r="B1219" s="49"/>
      <c r="C1219" s="51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4"/>
      <c r="BQ1219" s="54"/>
      <c r="BR1219" s="54"/>
      <c r="BS1219" s="54"/>
      <c r="BT1219" s="54"/>
      <c r="BU1219" s="54"/>
    </row>
    <row r="1220" spans="1:73" ht="15">
      <c r="A1220" s="49"/>
      <c r="B1220" s="49"/>
      <c r="C1220" s="51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4"/>
      <c r="BQ1220" s="54"/>
      <c r="BR1220" s="54"/>
      <c r="BS1220" s="54"/>
      <c r="BT1220" s="54"/>
      <c r="BU1220" s="54"/>
    </row>
    <row r="1221" spans="1:73" ht="15">
      <c r="A1221" s="49"/>
      <c r="B1221" s="49"/>
      <c r="C1221" s="51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4"/>
      <c r="BQ1221" s="54"/>
      <c r="BR1221" s="54"/>
      <c r="BS1221" s="54"/>
      <c r="BT1221" s="54"/>
      <c r="BU1221" s="54"/>
    </row>
    <row r="1222" spans="1:73" ht="15">
      <c r="A1222" s="49"/>
      <c r="B1222" s="49"/>
      <c r="C1222" s="51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4"/>
      <c r="BQ1222" s="54"/>
      <c r="BR1222" s="54"/>
      <c r="BS1222" s="54"/>
      <c r="BT1222" s="54"/>
      <c r="BU1222" s="54"/>
    </row>
    <row r="1223" spans="1:73" ht="15">
      <c r="A1223" s="49"/>
      <c r="B1223" s="49"/>
      <c r="C1223" s="51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4"/>
      <c r="BQ1223" s="54"/>
      <c r="BR1223" s="54"/>
      <c r="BS1223" s="54"/>
      <c r="BT1223" s="54"/>
      <c r="BU1223" s="54"/>
    </row>
    <row r="1224" spans="1:73" ht="15">
      <c r="A1224" s="49"/>
      <c r="B1224" s="49"/>
      <c r="C1224" s="51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4"/>
      <c r="BQ1224" s="54"/>
      <c r="BR1224" s="54"/>
      <c r="BS1224" s="54"/>
      <c r="BT1224" s="54"/>
      <c r="BU1224" s="54"/>
    </row>
    <row r="1225" spans="1:73" ht="15">
      <c r="A1225" s="49"/>
      <c r="B1225" s="49"/>
      <c r="C1225" s="51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4"/>
      <c r="BQ1225" s="54"/>
      <c r="BR1225" s="54"/>
      <c r="BS1225" s="54"/>
      <c r="BT1225" s="54"/>
      <c r="BU1225" s="54"/>
    </row>
    <row r="1226" spans="1:73" ht="15">
      <c r="A1226" s="49"/>
      <c r="B1226" s="49"/>
      <c r="C1226" s="51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4"/>
      <c r="BQ1226" s="54"/>
      <c r="BR1226" s="54"/>
      <c r="BS1226" s="54"/>
      <c r="BT1226" s="54"/>
      <c r="BU1226" s="54"/>
    </row>
    <row r="1227" spans="1:73" ht="15">
      <c r="A1227" s="49"/>
      <c r="B1227" s="49"/>
      <c r="C1227" s="51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4"/>
      <c r="BQ1227" s="54"/>
      <c r="BR1227" s="54"/>
      <c r="BS1227" s="54"/>
      <c r="BT1227" s="54"/>
      <c r="BU1227" s="54"/>
    </row>
    <row r="1228" spans="1:73" ht="15">
      <c r="A1228" s="49"/>
      <c r="B1228" s="49"/>
      <c r="C1228" s="51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4"/>
      <c r="BQ1228" s="54"/>
      <c r="BR1228" s="54"/>
      <c r="BS1228" s="54"/>
      <c r="BT1228" s="54"/>
      <c r="BU1228" s="54"/>
    </row>
    <row r="1229" spans="1:73" ht="15">
      <c r="A1229" s="49"/>
      <c r="B1229" s="49"/>
      <c r="C1229" s="51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4"/>
      <c r="BQ1229" s="54"/>
      <c r="BR1229" s="54"/>
      <c r="BS1229" s="54"/>
      <c r="BT1229" s="54"/>
      <c r="BU1229" s="54"/>
    </row>
    <row r="1230" spans="1:73" ht="15">
      <c r="A1230" s="49"/>
      <c r="B1230" s="49"/>
      <c r="C1230" s="51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4"/>
      <c r="BQ1230" s="54"/>
      <c r="BR1230" s="54"/>
      <c r="BS1230" s="54"/>
      <c r="BT1230" s="54"/>
      <c r="BU1230" s="54"/>
    </row>
    <row r="1231" spans="1:73" ht="15">
      <c r="A1231" s="49"/>
      <c r="B1231" s="49"/>
      <c r="C1231" s="51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4"/>
      <c r="BQ1231" s="54"/>
      <c r="BR1231" s="54"/>
      <c r="BS1231" s="54"/>
      <c r="BT1231" s="54"/>
      <c r="BU1231" s="54"/>
    </row>
    <row r="1232" spans="1:73" ht="15">
      <c r="A1232" s="49"/>
      <c r="B1232" s="49"/>
      <c r="C1232" s="51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4"/>
      <c r="BQ1232" s="54"/>
      <c r="BR1232" s="54"/>
      <c r="BS1232" s="54"/>
      <c r="BT1232" s="54"/>
      <c r="BU1232" s="54"/>
    </row>
    <row r="1233" spans="1:73" ht="15">
      <c r="A1233" s="49"/>
      <c r="B1233" s="49"/>
      <c r="C1233" s="51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4"/>
      <c r="BQ1233" s="54"/>
      <c r="BR1233" s="54"/>
      <c r="BS1233" s="54"/>
      <c r="BT1233" s="54"/>
      <c r="BU1233" s="54"/>
    </row>
    <row r="1234" spans="1:73" ht="15">
      <c r="A1234" s="49"/>
      <c r="B1234" s="49"/>
      <c r="C1234" s="51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4"/>
      <c r="BQ1234" s="54"/>
      <c r="BR1234" s="54"/>
      <c r="BS1234" s="54"/>
      <c r="BT1234" s="54"/>
      <c r="BU1234" s="54"/>
    </row>
    <row r="1235" spans="1:73" ht="15">
      <c r="A1235" s="49"/>
      <c r="B1235" s="49"/>
      <c r="C1235" s="51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4"/>
      <c r="BQ1235" s="54"/>
      <c r="BR1235" s="54"/>
      <c r="BS1235" s="54"/>
      <c r="BT1235" s="54"/>
      <c r="BU1235" s="54"/>
    </row>
    <row r="1236" spans="1:73" ht="15">
      <c r="A1236" s="49"/>
      <c r="B1236" s="49"/>
      <c r="C1236" s="51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4"/>
      <c r="BQ1236" s="54"/>
      <c r="BR1236" s="54"/>
      <c r="BS1236" s="54"/>
      <c r="BT1236" s="54"/>
      <c r="BU1236" s="54"/>
    </row>
    <row r="1237" spans="1:73" ht="15">
      <c r="A1237" s="49"/>
      <c r="B1237" s="49"/>
      <c r="C1237" s="51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4"/>
      <c r="BQ1237" s="54"/>
      <c r="BR1237" s="54"/>
      <c r="BS1237" s="54"/>
      <c r="BT1237" s="54"/>
      <c r="BU1237" s="54"/>
    </row>
    <row r="1238" spans="1:73" ht="15">
      <c r="A1238" s="49"/>
      <c r="B1238" s="49"/>
      <c r="C1238" s="51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4"/>
      <c r="BQ1238" s="54"/>
      <c r="BR1238" s="54"/>
      <c r="BS1238" s="54"/>
      <c r="BT1238" s="54"/>
      <c r="BU1238" s="54"/>
    </row>
    <row r="1239" spans="1:73" ht="15">
      <c r="A1239" s="49"/>
      <c r="B1239" s="49"/>
      <c r="C1239" s="51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4"/>
      <c r="BQ1239" s="54"/>
      <c r="BR1239" s="54"/>
      <c r="BS1239" s="54"/>
      <c r="BT1239" s="54"/>
      <c r="BU1239" s="54"/>
    </row>
    <row r="1240" spans="1:73" ht="15">
      <c r="A1240" s="49"/>
      <c r="B1240" s="49"/>
      <c r="C1240" s="51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4"/>
      <c r="BQ1240" s="54"/>
      <c r="BR1240" s="54"/>
      <c r="BS1240" s="54"/>
      <c r="BT1240" s="54"/>
      <c r="BU1240" s="54"/>
    </row>
    <row r="1241" spans="1:73" ht="15">
      <c r="A1241" s="49"/>
      <c r="B1241" s="49"/>
      <c r="C1241" s="51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4"/>
      <c r="BQ1241" s="54"/>
      <c r="BR1241" s="54"/>
      <c r="BS1241" s="54"/>
      <c r="BT1241" s="54"/>
      <c r="BU1241" s="54"/>
    </row>
    <row r="1242" spans="1:73" ht="15">
      <c r="A1242" s="49"/>
      <c r="B1242" s="49"/>
      <c r="C1242" s="51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4"/>
      <c r="BQ1242" s="54"/>
      <c r="BR1242" s="54"/>
      <c r="BS1242" s="54"/>
      <c r="BT1242" s="54"/>
      <c r="BU1242" s="54"/>
    </row>
    <row r="1243" spans="1:73" ht="15">
      <c r="A1243" s="49"/>
      <c r="B1243" s="49"/>
      <c r="C1243" s="51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4"/>
      <c r="BQ1243" s="54"/>
      <c r="BR1243" s="54"/>
      <c r="BS1243" s="54"/>
      <c r="BT1243" s="54"/>
      <c r="BU1243" s="54"/>
    </row>
    <row r="1244" spans="1:73" ht="15">
      <c r="A1244" s="49"/>
      <c r="B1244" s="49"/>
      <c r="C1244" s="51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4"/>
      <c r="BQ1244" s="54"/>
      <c r="BR1244" s="54"/>
      <c r="BS1244" s="54"/>
      <c r="BT1244" s="54"/>
      <c r="BU1244" s="54"/>
    </row>
    <row r="1245" spans="1:73" ht="15">
      <c r="A1245" s="49"/>
      <c r="B1245" s="49"/>
      <c r="C1245" s="51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4"/>
      <c r="BQ1245" s="54"/>
      <c r="BR1245" s="54"/>
      <c r="BS1245" s="54"/>
      <c r="BT1245" s="54"/>
      <c r="BU1245" s="54"/>
    </row>
    <row r="1246" spans="1:73" ht="15">
      <c r="A1246" s="49"/>
      <c r="B1246" s="49"/>
      <c r="C1246" s="51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4"/>
      <c r="BQ1246" s="54"/>
      <c r="BR1246" s="54"/>
      <c r="BS1246" s="54"/>
      <c r="BT1246" s="54"/>
      <c r="BU1246" s="54"/>
    </row>
    <row r="1247" spans="1:73" ht="15">
      <c r="A1247" s="49"/>
      <c r="B1247" s="49"/>
      <c r="C1247" s="51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4"/>
      <c r="BQ1247" s="54"/>
      <c r="BR1247" s="54"/>
      <c r="BS1247" s="54"/>
      <c r="BT1247" s="54"/>
      <c r="BU1247" s="54"/>
    </row>
    <row r="1248" spans="1:73" ht="15">
      <c r="A1248" s="49"/>
      <c r="B1248" s="49"/>
      <c r="C1248" s="51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4"/>
      <c r="BQ1248" s="54"/>
      <c r="BR1248" s="54"/>
      <c r="BS1248" s="54"/>
      <c r="BT1248" s="54"/>
      <c r="BU1248" s="54"/>
    </row>
    <row r="1249" spans="1:73" ht="15">
      <c r="A1249" s="49"/>
      <c r="B1249" s="49"/>
      <c r="C1249" s="51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4"/>
      <c r="BQ1249" s="54"/>
      <c r="BR1249" s="54"/>
      <c r="BS1249" s="54"/>
      <c r="BT1249" s="54"/>
      <c r="BU1249" s="54"/>
    </row>
    <row r="1250" spans="1:73" ht="15">
      <c r="A1250" s="49"/>
      <c r="B1250" s="49"/>
      <c r="C1250" s="51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4"/>
      <c r="BQ1250" s="54"/>
      <c r="BR1250" s="54"/>
      <c r="BS1250" s="54"/>
      <c r="BT1250" s="54"/>
      <c r="BU1250" s="54"/>
    </row>
    <row r="1251" spans="1:73" ht="15">
      <c r="A1251" s="49"/>
      <c r="B1251" s="49"/>
      <c r="C1251" s="51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4"/>
      <c r="BQ1251" s="54"/>
      <c r="BR1251" s="54"/>
      <c r="BS1251" s="54"/>
      <c r="BT1251" s="54"/>
      <c r="BU1251" s="54"/>
    </row>
    <row r="1252" spans="1:73" ht="15">
      <c r="A1252" s="49"/>
      <c r="B1252" s="49"/>
      <c r="C1252" s="51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4"/>
      <c r="BQ1252" s="54"/>
      <c r="BR1252" s="54"/>
      <c r="BS1252" s="54"/>
      <c r="BT1252" s="54"/>
      <c r="BU1252" s="54"/>
    </row>
    <row r="1253" spans="1:73" ht="15">
      <c r="A1253" s="49"/>
      <c r="B1253" s="49"/>
      <c r="C1253" s="51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4"/>
      <c r="BQ1253" s="54"/>
      <c r="BR1253" s="54"/>
      <c r="BS1253" s="54"/>
      <c r="BT1253" s="54"/>
      <c r="BU1253" s="54"/>
    </row>
    <row r="1254" spans="1:73" ht="15">
      <c r="A1254" s="49"/>
      <c r="B1254" s="49"/>
      <c r="C1254" s="51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4"/>
      <c r="BQ1254" s="54"/>
      <c r="BR1254" s="54"/>
      <c r="BS1254" s="54"/>
      <c r="BT1254" s="54"/>
      <c r="BU1254" s="54"/>
    </row>
    <row r="1255" spans="1:73" ht="15">
      <c r="A1255" s="49"/>
      <c r="B1255" s="49"/>
      <c r="C1255" s="51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4"/>
      <c r="BQ1255" s="54"/>
      <c r="BR1255" s="54"/>
      <c r="BS1255" s="54"/>
      <c r="BT1255" s="54"/>
      <c r="BU1255" s="54"/>
    </row>
    <row r="1256" spans="1:73" ht="15">
      <c r="A1256" s="49"/>
      <c r="B1256" s="49"/>
      <c r="C1256" s="51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4"/>
      <c r="BQ1256" s="54"/>
      <c r="BR1256" s="54"/>
      <c r="BS1256" s="54"/>
      <c r="BT1256" s="54"/>
      <c r="BU1256" s="54"/>
    </row>
    <row r="1257" spans="1:73" ht="15">
      <c r="A1257" s="49"/>
      <c r="B1257" s="49"/>
      <c r="C1257" s="51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4"/>
      <c r="BQ1257" s="54"/>
      <c r="BR1257" s="54"/>
      <c r="BS1257" s="54"/>
      <c r="BT1257" s="54"/>
      <c r="BU1257" s="54"/>
    </row>
    <row r="1258" spans="1:73" ht="15">
      <c r="A1258" s="49"/>
      <c r="B1258" s="49"/>
      <c r="C1258" s="51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4"/>
      <c r="BQ1258" s="54"/>
      <c r="BR1258" s="54"/>
      <c r="BS1258" s="54"/>
      <c r="BT1258" s="54"/>
      <c r="BU1258" s="54"/>
    </row>
    <row r="1259" spans="1:73" ht="15">
      <c r="A1259" s="49"/>
      <c r="B1259" s="49"/>
      <c r="C1259" s="51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4"/>
      <c r="BQ1259" s="54"/>
      <c r="BR1259" s="54"/>
      <c r="BS1259" s="54"/>
      <c r="BT1259" s="54"/>
      <c r="BU1259" s="54"/>
    </row>
    <row r="1260" spans="1:73" ht="15">
      <c r="A1260" s="49"/>
      <c r="B1260" s="49"/>
      <c r="C1260" s="51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4"/>
      <c r="BQ1260" s="54"/>
      <c r="BR1260" s="54"/>
      <c r="BS1260" s="54"/>
      <c r="BT1260" s="54"/>
      <c r="BU1260" s="54"/>
    </row>
    <row r="1261" spans="1:73" ht="15">
      <c r="A1261" s="49"/>
      <c r="B1261" s="49"/>
      <c r="C1261" s="51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4"/>
      <c r="BQ1261" s="54"/>
      <c r="BR1261" s="54"/>
      <c r="BS1261" s="54"/>
      <c r="BT1261" s="54"/>
      <c r="BU1261" s="54"/>
    </row>
    <row r="1262" spans="1:73" ht="15">
      <c r="A1262" s="49"/>
      <c r="B1262" s="49"/>
      <c r="C1262" s="51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4"/>
      <c r="BQ1262" s="54"/>
      <c r="BR1262" s="54"/>
      <c r="BS1262" s="54"/>
      <c r="BT1262" s="54"/>
      <c r="BU1262" s="54"/>
    </row>
    <row r="1263" spans="1:73" ht="15">
      <c r="A1263" s="49"/>
      <c r="B1263" s="49"/>
      <c r="C1263" s="51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4"/>
      <c r="BQ1263" s="54"/>
      <c r="BR1263" s="54"/>
      <c r="BS1263" s="54"/>
      <c r="BT1263" s="54"/>
      <c r="BU1263" s="54"/>
    </row>
    <row r="1264" spans="1:73" ht="15">
      <c r="A1264" s="49"/>
      <c r="B1264" s="49"/>
      <c r="C1264" s="51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4"/>
      <c r="BQ1264" s="54"/>
      <c r="BR1264" s="54"/>
      <c r="BS1264" s="54"/>
      <c r="BT1264" s="54"/>
      <c r="BU1264" s="54"/>
    </row>
    <row r="1265" spans="1:73" ht="15">
      <c r="A1265" s="49"/>
      <c r="B1265" s="49"/>
      <c r="C1265" s="51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4"/>
      <c r="BQ1265" s="54"/>
      <c r="BR1265" s="54"/>
      <c r="BS1265" s="54"/>
      <c r="BT1265" s="54"/>
      <c r="BU1265" s="54"/>
    </row>
    <row r="1266" spans="1:73" ht="15">
      <c r="A1266" s="49"/>
      <c r="B1266" s="49"/>
      <c r="C1266" s="51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4"/>
      <c r="BQ1266" s="54"/>
      <c r="BR1266" s="54"/>
      <c r="BS1266" s="54"/>
      <c r="BT1266" s="54"/>
      <c r="BU1266" s="54"/>
    </row>
    <row r="1267" spans="1:73" ht="15">
      <c r="A1267" s="49"/>
      <c r="B1267" s="49"/>
      <c r="C1267" s="51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4"/>
      <c r="BQ1267" s="54"/>
      <c r="BR1267" s="54"/>
      <c r="BS1267" s="54"/>
      <c r="BT1267" s="54"/>
      <c r="BU1267" s="54"/>
    </row>
    <row r="1268" spans="1:73" ht="15">
      <c r="A1268" s="49"/>
      <c r="B1268" s="49"/>
      <c r="C1268" s="51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4"/>
      <c r="BQ1268" s="54"/>
      <c r="BR1268" s="54"/>
      <c r="BS1268" s="54"/>
      <c r="BT1268" s="54"/>
      <c r="BU1268" s="54"/>
    </row>
    <row r="1269" spans="1:73" ht="15">
      <c r="A1269" s="49"/>
      <c r="B1269" s="49"/>
      <c r="C1269" s="51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4"/>
      <c r="BQ1269" s="54"/>
      <c r="BR1269" s="54"/>
      <c r="BS1269" s="54"/>
      <c r="BT1269" s="54"/>
      <c r="BU1269" s="54"/>
    </row>
    <row r="1270" spans="1:73" ht="15">
      <c r="A1270" s="49"/>
      <c r="B1270" s="49"/>
      <c r="C1270" s="51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4"/>
      <c r="BQ1270" s="54"/>
      <c r="BR1270" s="54"/>
      <c r="BS1270" s="54"/>
      <c r="BT1270" s="54"/>
      <c r="BU1270" s="54"/>
    </row>
    <row r="1271" spans="1:73" ht="15">
      <c r="A1271" s="49"/>
      <c r="B1271" s="49"/>
      <c r="C1271" s="51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4"/>
      <c r="BQ1271" s="54"/>
      <c r="BR1271" s="54"/>
      <c r="BS1271" s="54"/>
      <c r="BT1271" s="54"/>
      <c r="BU1271" s="54"/>
    </row>
    <row r="1272" spans="1:73" ht="15">
      <c r="A1272" s="49"/>
      <c r="B1272" s="49"/>
      <c r="C1272" s="51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4"/>
      <c r="BQ1272" s="54"/>
      <c r="BR1272" s="54"/>
      <c r="BS1272" s="54"/>
      <c r="BT1272" s="54"/>
      <c r="BU1272" s="54"/>
    </row>
    <row r="1273" spans="1:73" ht="15">
      <c r="A1273" s="49"/>
      <c r="B1273" s="49"/>
      <c r="C1273" s="51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4"/>
      <c r="BQ1273" s="54"/>
      <c r="BR1273" s="54"/>
      <c r="BS1273" s="54"/>
      <c r="BT1273" s="54"/>
      <c r="BU1273" s="54"/>
    </row>
    <row r="1274" spans="1:73" ht="15">
      <c r="A1274" s="49"/>
      <c r="B1274" s="49"/>
      <c r="C1274" s="51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4"/>
      <c r="BQ1274" s="54"/>
      <c r="BR1274" s="54"/>
      <c r="BS1274" s="54"/>
      <c r="BT1274" s="54"/>
      <c r="BU1274" s="54"/>
    </row>
    <row r="1275" spans="1:73" ht="15">
      <c r="A1275" s="49"/>
      <c r="B1275" s="49"/>
      <c r="C1275" s="51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4"/>
      <c r="BQ1275" s="54"/>
      <c r="BR1275" s="54"/>
      <c r="BS1275" s="54"/>
      <c r="BT1275" s="54"/>
      <c r="BU1275" s="54"/>
    </row>
    <row r="1276" spans="1:73" ht="15">
      <c r="A1276" s="49"/>
      <c r="B1276" s="49"/>
      <c r="C1276" s="51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4"/>
      <c r="BQ1276" s="54"/>
      <c r="BR1276" s="54"/>
      <c r="BS1276" s="54"/>
      <c r="BT1276" s="54"/>
      <c r="BU1276" s="54"/>
    </row>
    <row r="1277" spans="1:73" ht="15">
      <c r="A1277" s="49"/>
      <c r="B1277" s="49"/>
      <c r="C1277" s="51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4"/>
      <c r="BQ1277" s="54"/>
      <c r="BR1277" s="54"/>
      <c r="BS1277" s="54"/>
      <c r="BT1277" s="54"/>
      <c r="BU1277" s="54"/>
    </row>
    <row r="1278" spans="1:73" ht="15">
      <c r="A1278" s="49"/>
      <c r="B1278" s="49"/>
      <c r="C1278" s="51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4"/>
      <c r="BQ1278" s="54"/>
      <c r="BR1278" s="54"/>
      <c r="BS1278" s="54"/>
      <c r="BT1278" s="54"/>
      <c r="BU1278" s="54"/>
    </row>
    <row r="1279" spans="1:73" ht="15">
      <c r="A1279" s="49"/>
      <c r="B1279" s="49"/>
      <c r="C1279" s="51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4"/>
      <c r="BQ1279" s="54"/>
      <c r="BR1279" s="54"/>
      <c r="BS1279" s="54"/>
      <c r="BT1279" s="54"/>
      <c r="BU1279" s="54"/>
    </row>
    <row r="1280" spans="1:73" ht="15">
      <c r="A1280" s="49"/>
      <c r="B1280" s="49"/>
      <c r="C1280" s="51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4"/>
      <c r="BQ1280" s="54"/>
      <c r="BR1280" s="54"/>
      <c r="BS1280" s="54"/>
      <c r="BT1280" s="54"/>
      <c r="BU1280" s="54"/>
    </row>
    <row r="1281" spans="1:73" ht="15">
      <c r="A1281" s="49"/>
      <c r="B1281" s="49"/>
      <c r="C1281" s="51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4"/>
      <c r="BQ1281" s="54"/>
      <c r="BR1281" s="54"/>
      <c r="BS1281" s="54"/>
      <c r="BT1281" s="54"/>
      <c r="BU1281" s="54"/>
    </row>
    <row r="1282" spans="1:73" ht="15">
      <c r="A1282" s="49"/>
      <c r="B1282" s="49"/>
      <c r="C1282" s="51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4"/>
      <c r="BQ1282" s="54"/>
      <c r="BR1282" s="54"/>
      <c r="BS1282" s="54"/>
      <c r="BT1282" s="54"/>
      <c r="BU1282" s="54"/>
    </row>
    <row r="1283" spans="1:73" ht="15">
      <c r="A1283" s="49"/>
      <c r="B1283" s="49"/>
      <c r="C1283" s="51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4"/>
      <c r="BQ1283" s="54"/>
      <c r="BR1283" s="54"/>
      <c r="BS1283" s="54"/>
      <c r="BT1283" s="54"/>
      <c r="BU1283" s="54"/>
    </row>
    <row r="1284" spans="1:73" ht="15">
      <c r="A1284" s="49"/>
      <c r="B1284" s="49"/>
      <c r="C1284" s="51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4"/>
      <c r="BQ1284" s="54"/>
      <c r="BR1284" s="54"/>
      <c r="BS1284" s="54"/>
      <c r="BT1284" s="54"/>
      <c r="BU1284" s="54"/>
    </row>
    <row r="1285" spans="1:73" ht="15">
      <c r="A1285" s="49"/>
      <c r="B1285" s="49"/>
      <c r="C1285" s="51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4"/>
      <c r="BQ1285" s="54"/>
      <c r="BR1285" s="54"/>
      <c r="BS1285" s="54"/>
      <c r="BT1285" s="54"/>
      <c r="BU1285" s="54"/>
    </row>
    <row r="1286" spans="1:73" ht="15">
      <c r="A1286" s="49"/>
      <c r="B1286" s="49"/>
      <c r="C1286" s="51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4"/>
      <c r="BQ1286" s="54"/>
      <c r="BR1286" s="54"/>
      <c r="BS1286" s="54"/>
      <c r="BT1286" s="54"/>
      <c r="BU1286" s="54"/>
    </row>
    <row r="1287" spans="1:73" ht="15">
      <c r="A1287" s="49"/>
      <c r="B1287" s="49"/>
      <c r="C1287" s="51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4"/>
      <c r="BQ1287" s="54"/>
      <c r="BR1287" s="54"/>
      <c r="BS1287" s="54"/>
      <c r="BT1287" s="54"/>
      <c r="BU1287" s="54"/>
    </row>
    <row r="1288" spans="1:73" ht="15">
      <c r="A1288" s="49"/>
      <c r="B1288" s="49"/>
      <c r="C1288" s="51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4"/>
      <c r="BQ1288" s="54"/>
      <c r="BR1288" s="54"/>
      <c r="BS1288" s="54"/>
      <c r="BT1288" s="54"/>
      <c r="BU1288" s="54"/>
    </row>
    <row r="1289" spans="1:73" ht="15">
      <c r="A1289" s="49"/>
      <c r="B1289" s="49"/>
      <c r="C1289" s="51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4"/>
      <c r="BQ1289" s="54"/>
      <c r="BR1289" s="54"/>
      <c r="BS1289" s="54"/>
      <c r="BT1289" s="54"/>
      <c r="BU1289" s="54"/>
    </row>
    <row r="1290" spans="1:73" ht="15">
      <c r="A1290" s="49"/>
      <c r="B1290" s="49"/>
      <c r="C1290" s="51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4"/>
      <c r="BQ1290" s="54"/>
      <c r="BR1290" s="54"/>
      <c r="BS1290" s="54"/>
      <c r="BT1290" s="54"/>
      <c r="BU1290" s="54"/>
    </row>
    <row r="1291" spans="1:73" ht="15">
      <c r="A1291" s="49"/>
      <c r="B1291" s="49"/>
      <c r="C1291" s="51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4"/>
      <c r="BQ1291" s="54"/>
      <c r="BR1291" s="54"/>
      <c r="BS1291" s="54"/>
      <c r="BT1291" s="54"/>
      <c r="BU1291" s="54"/>
    </row>
    <row r="1292" spans="1:73" ht="15">
      <c r="A1292" s="49"/>
      <c r="B1292" s="49"/>
      <c r="C1292" s="51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4"/>
      <c r="BQ1292" s="54"/>
      <c r="BR1292" s="54"/>
      <c r="BS1292" s="54"/>
      <c r="BT1292" s="54"/>
      <c r="BU1292" s="54"/>
    </row>
    <row r="1293" spans="1:73" ht="15">
      <c r="A1293" s="49"/>
      <c r="B1293" s="49"/>
      <c r="C1293" s="51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4"/>
      <c r="BQ1293" s="54"/>
      <c r="BR1293" s="54"/>
      <c r="BS1293" s="54"/>
      <c r="BT1293" s="54"/>
      <c r="BU1293" s="54"/>
    </row>
    <row r="1294" spans="1:73" ht="15">
      <c r="A1294" s="49"/>
      <c r="B1294" s="49"/>
      <c r="C1294" s="51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4"/>
      <c r="BQ1294" s="54"/>
      <c r="BR1294" s="54"/>
      <c r="BS1294" s="54"/>
      <c r="BT1294" s="54"/>
      <c r="BU1294" s="54"/>
    </row>
    <row r="1295" spans="1:73" ht="15">
      <c r="A1295" s="49"/>
      <c r="B1295" s="49"/>
      <c r="C1295" s="51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4"/>
      <c r="BQ1295" s="54"/>
      <c r="BR1295" s="54"/>
      <c r="BS1295" s="54"/>
      <c r="BT1295" s="54"/>
      <c r="BU1295" s="54"/>
    </row>
    <row r="1296" spans="1:73" ht="15">
      <c r="A1296" s="49"/>
      <c r="B1296" s="49"/>
      <c r="C1296" s="51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4"/>
      <c r="BQ1296" s="54"/>
      <c r="BR1296" s="54"/>
      <c r="BS1296" s="54"/>
      <c r="BT1296" s="54"/>
      <c r="BU1296" s="54"/>
    </row>
    <row r="1297" spans="1:73" ht="15">
      <c r="A1297" s="49"/>
      <c r="B1297" s="49"/>
      <c r="C1297" s="51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4"/>
      <c r="BQ1297" s="54"/>
      <c r="BR1297" s="54"/>
      <c r="BS1297" s="54"/>
      <c r="BT1297" s="54"/>
      <c r="BU1297" s="54"/>
    </row>
    <row r="1298" spans="1:73" ht="15">
      <c r="A1298" s="49"/>
      <c r="B1298" s="49"/>
      <c r="C1298" s="51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4"/>
      <c r="BQ1298" s="54"/>
      <c r="BR1298" s="54"/>
      <c r="BS1298" s="54"/>
      <c r="BT1298" s="54"/>
      <c r="BU1298" s="54"/>
    </row>
    <row r="1299" spans="1:73" ht="15">
      <c r="A1299" s="49"/>
      <c r="B1299" s="49"/>
      <c r="C1299" s="51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4"/>
      <c r="BQ1299" s="54"/>
      <c r="BR1299" s="54"/>
      <c r="BS1299" s="54"/>
      <c r="BT1299" s="54"/>
      <c r="BU1299" s="54"/>
    </row>
    <row r="1300" spans="1:73" ht="15">
      <c r="A1300" s="49"/>
      <c r="B1300" s="49"/>
      <c r="C1300" s="51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4"/>
      <c r="BQ1300" s="54"/>
      <c r="BR1300" s="54"/>
      <c r="BS1300" s="54"/>
      <c r="BT1300" s="54"/>
      <c r="BU1300" s="54"/>
    </row>
    <row r="1301" spans="1:73" ht="15">
      <c r="A1301" s="49"/>
      <c r="B1301" s="49"/>
      <c r="C1301" s="51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4"/>
      <c r="BQ1301" s="54"/>
      <c r="BR1301" s="54"/>
      <c r="BS1301" s="54"/>
      <c r="BT1301" s="54"/>
      <c r="BU1301" s="54"/>
    </row>
    <row r="1302" spans="1:73" ht="15">
      <c r="A1302" s="49"/>
      <c r="B1302" s="49"/>
      <c r="C1302" s="51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4"/>
      <c r="BQ1302" s="54"/>
      <c r="BR1302" s="54"/>
      <c r="BS1302" s="54"/>
      <c r="BT1302" s="54"/>
      <c r="BU1302" s="54"/>
    </row>
    <row r="1303" spans="1:73" ht="15">
      <c r="A1303" s="49"/>
      <c r="B1303" s="49"/>
      <c r="C1303" s="51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4"/>
      <c r="BQ1303" s="54"/>
      <c r="BR1303" s="54"/>
      <c r="BS1303" s="54"/>
      <c r="BT1303" s="54"/>
      <c r="BU1303" s="54"/>
    </row>
    <row r="1304" spans="1:73" ht="15">
      <c r="A1304" s="49"/>
      <c r="B1304" s="49"/>
      <c r="C1304" s="51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4"/>
      <c r="BQ1304" s="54"/>
      <c r="BR1304" s="54"/>
      <c r="BS1304" s="54"/>
      <c r="BT1304" s="54"/>
      <c r="BU1304" s="54"/>
    </row>
    <row r="1305" spans="1:73" ht="15">
      <c r="A1305" s="49"/>
      <c r="B1305" s="49"/>
      <c r="C1305" s="51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4"/>
      <c r="BQ1305" s="54"/>
      <c r="BR1305" s="54"/>
      <c r="BS1305" s="54"/>
      <c r="BT1305" s="54"/>
      <c r="BU1305" s="54"/>
    </row>
    <row r="1306" spans="1:73" ht="15">
      <c r="A1306" s="49"/>
      <c r="B1306" s="49"/>
      <c r="C1306" s="51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4"/>
      <c r="BQ1306" s="54"/>
      <c r="BR1306" s="54"/>
      <c r="BS1306" s="54"/>
      <c r="BT1306" s="54"/>
      <c r="BU1306" s="54"/>
    </row>
    <row r="1307" spans="1:73" ht="15">
      <c r="A1307" s="49"/>
      <c r="B1307" s="49"/>
      <c r="C1307" s="51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4"/>
      <c r="BQ1307" s="54"/>
      <c r="BR1307" s="54"/>
      <c r="BS1307" s="54"/>
      <c r="BT1307" s="54"/>
      <c r="BU1307" s="54"/>
    </row>
    <row r="1308" spans="1:73" ht="15">
      <c r="A1308" s="49"/>
      <c r="B1308" s="49"/>
      <c r="C1308" s="51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4"/>
      <c r="BQ1308" s="54"/>
      <c r="BR1308" s="54"/>
      <c r="BS1308" s="54"/>
      <c r="BT1308" s="54"/>
      <c r="BU1308" s="54"/>
    </row>
    <row r="1309" spans="1:73" ht="15">
      <c r="A1309" s="49"/>
      <c r="B1309" s="49"/>
      <c r="C1309" s="51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4"/>
      <c r="BQ1309" s="54"/>
      <c r="BR1309" s="54"/>
      <c r="BS1309" s="54"/>
      <c r="BT1309" s="54"/>
      <c r="BU1309" s="54"/>
    </row>
    <row r="1310" spans="1:73" ht="15">
      <c r="A1310" s="49"/>
      <c r="B1310" s="49"/>
      <c r="C1310" s="51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4"/>
      <c r="BQ1310" s="54"/>
      <c r="BR1310" s="54"/>
      <c r="BS1310" s="54"/>
      <c r="BT1310" s="54"/>
      <c r="BU1310" s="54"/>
    </row>
    <row r="1311" spans="1:73" ht="15">
      <c r="A1311" s="49"/>
      <c r="B1311" s="49"/>
      <c r="C1311" s="51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4"/>
      <c r="BQ1311" s="54"/>
      <c r="BR1311" s="54"/>
      <c r="BS1311" s="54"/>
      <c r="BT1311" s="54"/>
      <c r="BU1311" s="54"/>
    </row>
    <row r="1312" spans="1:73" ht="15">
      <c r="A1312" s="49"/>
      <c r="B1312" s="49"/>
      <c r="C1312" s="51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4"/>
      <c r="BQ1312" s="54"/>
      <c r="BR1312" s="54"/>
      <c r="BS1312" s="54"/>
      <c r="BT1312" s="54"/>
      <c r="BU1312" s="54"/>
    </row>
    <row r="1313" spans="1:73" ht="15">
      <c r="A1313" s="49"/>
      <c r="B1313" s="49"/>
      <c r="C1313" s="51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4"/>
      <c r="BQ1313" s="54"/>
      <c r="BR1313" s="54"/>
      <c r="BS1313" s="54"/>
      <c r="BT1313" s="54"/>
      <c r="BU1313" s="54"/>
    </row>
    <row r="1314" spans="1:73" ht="15">
      <c r="A1314" s="49"/>
      <c r="B1314" s="49"/>
      <c r="C1314" s="51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4"/>
      <c r="BQ1314" s="54"/>
      <c r="BR1314" s="54"/>
      <c r="BS1314" s="54"/>
      <c r="BT1314" s="54"/>
      <c r="BU1314" s="54"/>
    </row>
    <row r="1315" spans="1:73" ht="15">
      <c r="A1315" s="49"/>
      <c r="B1315" s="49"/>
      <c r="C1315" s="51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4"/>
      <c r="BQ1315" s="54"/>
      <c r="BR1315" s="54"/>
      <c r="BS1315" s="54"/>
      <c r="BT1315" s="54"/>
      <c r="BU1315" s="54"/>
    </row>
    <row r="1316" spans="1:73" ht="15">
      <c r="A1316" s="49"/>
      <c r="B1316" s="49"/>
      <c r="C1316" s="51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4"/>
      <c r="BQ1316" s="54"/>
      <c r="BR1316" s="54"/>
      <c r="BS1316" s="54"/>
      <c r="BT1316" s="54"/>
      <c r="BU1316" s="54"/>
    </row>
    <row r="1317" spans="1:73" ht="15">
      <c r="A1317" s="49"/>
      <c r="B1317" s="49"/>
      <c r="C1317" s="51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4"/>
      <c r="BQ1317" s="54"/>
      <c r="BR1317" s="54"/>
      <c r="BS1317" s="54"/>
      <c r="BT1317" s="54"/>
      <c r="BU1317" s="54"/>
    </row>
    <row r="1318" spans="1:73" ht="15">
      <c r="A1318" s="49"/>
      <c r="B1318" s="49"/>
      <c r="C1318" s="51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4"/>
      <c r="BQ1318" s="54"/>
      <c r="BR1318" s="54"/>
      <c r="BS1318" s="54"/>
      <c r="BT1318" s="54"/>
      <c r="BU1318" s="54"/>
    </row>
    <row r="1319" spans="1:73" ht="15">
      <c r="A1319" s="49"/>
      <c r="B1319" s="49"/>
      <c r="C1319" s="51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4"/>
      <c r="BQ1319" s="54"/>
      <c r="BR1319" s="54"/>
      <c r="BS1319" s="54"/>
      <c r="BT1319" s="54"/>
      <c r="BU1319" s="54"/>
    </row>
    <row r="1320" spans="1:73" ht="15">
      <c r="A1320" s="49"/>
      <c r="B1320" s="49"/>
      <c r="C1320" s="51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4"/>
      <c r="BQ1320" s="54"/>
      <c r="BR1320" s="54"/>
      <c r="BS1320" s="54"/>
      <c r="BT1320" s="54"/>
      <c r="BU1320" s="54"/>
    </row>
    <row r="1321" spans="1:73" ht="15">
      <c r="A1321" s="49"/>
      <c r="B1321" s="49"/>
      <c r="C1321" s="51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4"/>
      <c r="BQ1321" s="54"/>
      <c r="BR1321" s="54"/>
      <c r="BS1321" s="54"/>
      <c r="BT1321" s="54"/>
      <c r="BU1321" s="54"/>
    </row>
    <row r="1322" spans="1:73" ht="15">
      <c r="A1322" s="49"/>
      <c r="B1322" s="49"/>
      <c r="C1322" s="51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4"/>
      <c r="BQ1322" s="54"/>
      <c r="BR1322" s="54"/>
      <c r="BS1322" s="54"/>
      <c r="BT1322" s="54"/>
      <c r="BU1322" s="54"/>
    </row>
    <row r="1323" spans="1:3" ht="15">
      <c r="A1323" s="81"/>
      <c r="B1323" s="82"/>
      <c r="C1323" s="55"/>
    </row>
    <row r="1324" spans="1:2" ht="15">
      <c r="A1324" s="75"/>
      <c r="B1324" s="76"/>
    </row>
    <row r="1325" spans="1:2" ht="15">
      <c r="A1325" s="75"/>
      <c r="B1325" s="76"/>
    </row>
    <row r="1326" spans="1:2" ht="15">
      <c r="A1326" s="75"/>
      <c r="B1326" s="76"/>
    </row>
    <row r="1327" spans="1:2" ht="15">
      <c r="A1327" s="75"/>
      <c r="B1327" s="76"/>
    </row>
    <row r="1328" spans="1:2" ht="15">
      <c r="A1328" s="75"/>
      <c r="B1328" s="76"/>
    </row>
    <row r="1329" spans="1:2" ht="15">
      <c r="A1329" s="75"/>
      <c r="B1329" s="76"/>
    </row>
    <row r="1330" spans="1:2" ht="15">
      <c r="A1330" s="75"/>
      <c r="B1330" s="76"/>
    </row>
    <row r="1331" spans="1:2" ht="15">
      <c r="A1331" s="75"/>
      <c r="B1331" s="76"/>
    </row>
    <row r="1332" spans="1:2" ht="15">
      <c r="A1332" s="75"/>
      <c r="B1332" s="76"/>
    </row>
    <row r="1333" spans="1:2" ht="15">
      <c r="A1333" s="75"/>
      <c r="B1333" s="76"/>
    </row>
    <row r="1334" spans="1:2" ht="15">
      <c r="A1334" s="75"/>
      <c r="B1334" s="76"/>
    </row>
    <row r="1335" spans="1:2" ht="15">
      <c r="A1335" s="75"/>
      <c r="B1335" s="76"/>
    </row>
    <row r="1336" spans="1:2" ht="15">
      <c r="A1336" s="75"/>
      <c r="B1336" s="76"/>
    </row>
    <row r="1337" spans="1:2" ht="15">
      <c r="A1337" s="75"/>
      <c r="B1337" s="76"/>
    </row>
    <row r="1338" spans="1:2" ht="15">
      <c r="A1338" s="75"/>
      <c r="B1338" s="76"/>
    </row>
    <row r="1339" spans="1:2" ht="15">
      <c r="A1339" s="75"/>
      <c r="B1339" s="76"/>
    </row>
    <row r="1340" spans="1:2" ht="15">
      <c r="A1340" s="75"/>
      <c r="B1340" s="76"/>
    </row>
    <row r="1341" spans="1:2" ht="15">
      <c r="A1341" s="75"/>
      <c r="B1341" s="76"/>
    </row>
    <row r="1342" spans="1:2" ht="15">
      <c r="A1342" s="75"/>
      <c r="B1342" s="76"/>
    </row>
    <row r="1343" spans="1:2" ht="15">
      <c r="A1343" s="75"/>
      <c r="B1343" s="76"/>
    </row>
    <row r="1344" spans="1:2" ht="15">
      <c r="A1344" s="75"/>
      <c r="B1344" s="76"/>
    </row>
    <row r="1345" spans="1:2" ht="15">
      <c r="A1345" s="75"/>
      <c r="B1345" s="76"/>
    </row>
    <row r="1346" spans="1:2" ht="15">
      <c r="A1346" s="75"/>
      <c r="B1346" s="76"/>
    </row>
    <row r="1347" spans="1:2" ht="15">
      <c r="A1347" s="75"/>
      <c r="B1347" s="76"/>
    </row>
    <row r="1348" spans="1:2" ht="15">
      <c r="A1348" s="75"/>
      <c r="B1348" s="76"/>
    </row>
    <row r="1349" spans="1:2" ht="15">
      <c r="A1349" s="75"/>
      <c r="B1349" s="76"/>
    </row>
    <row r="1350" spans="1:2" ht="15">
      <c r="A1350" s="75"/>
      <c r="B1350" s="76"/>
    </row>
    <row r="1351" spans="1:2" ht="15">
      <c r="A1351" s="75"/>
      <c r="B1351" s="76"/>
    </row>
    <row r="1352" spans="1:2" ht="15">
      <c r="A1352" s="75"/>
      <c r="B1352" s="76"/>
    </row>
    <row r="1353" spans="1:2" ht="15">
      <c r="A1353" s="75"/>
      <c r="B1353" s="76"/>
    </row>
    <row r="1354" spans="1:2" ht="15">
      <c r="A1354" s="75"/>
      <c r="B1354" s="76"/>
    </row>
    <row r="1355" spans="1:2" ht="15">
      <c r="A1355" s="75"/>
      <c r="B1355" s="76"/>
    </row>
    <row r="1356" spans="1:2" ht="15">
      <c r="A1356" s="75"/>
      <c r="B1356" s="76"/>
    </row>
    <row r="1357" spans="1:2" ht="15">
      <c r="A1357" s="75"/>
      <c r="B1357" s="76"/>
    </row>
    <row r="1358" spans="1:2" ht="15">
      <c r="A1358" s="75"/>
      <c r="B1358" s="76"/>
    </row>
    <row r="1359" spans="1:2" ht="15">
      <c r="A1359" s="75"/>
      <c r="B1359" s="76"/>
    </row>
    <row r="1360" spans="1:2" ht="15">
      <c r="A1360" s="75"/>
      <c r="B1360" s="76"/>
    </row>
    <row r="1361" spans="1:2" ht="15">
      <c r="A1361" s="75"/>
      <c r="B1361" s="76"/>
    </row>
    <row r="1362" spans="1:2" ht="15">
      <c r="A1362" s="75"/>
      <c r="B1362" s="76"/>
    </row>
    <row r="1363" spans="1:2" ht="15">
      <c r="A1363" s="75"/>
      <c r="B1363" s="76"/>
    </row>
    <row r="1364" spans="1:2" ht="15">
      <c r="A1364" s="75"/>
      <c r="B1364" s="76"/>
    </row>
    <row r="1365" spans="1:2" ht="15">
      <c r="A1365" s="75"/>
      <c r="B1365" s="76"/>
    </row>
    <row r="1366" spans="1:2" ht="15">
      <c r="A1366" s="75"/>
      <c r="B1366" s="76"/>
    </row>
    <row r="1367" spans="1:2" ht="15">
      <c r="A1367" s="75"/>
      <c r="B1367" s="76"/>
    </row>
    <row r="1368" spans="1:2" ht="15">
      <c r="A1368" s="75"/>
      <c r="B1368" s="76"/>
    </row>
    <row r="1369" spans="1:2" ht="15">
      <c r="A1369" s="75"/>
      <c r="B1369" s="76"/>
    </row>
    <row r="1370" spans="1:2" ht="15">
      <c r="A1370" s="75"/>
      <c r="B1370" s="76"/>
    </row>
    <row r="1371" spans="1:2" ht="15">
      <c r="A1371" s="75"/>
      <c r="B1371" s="76"/>
    </row>
    <row r="1372" spans="1:2" ht="15">
      <c r="A1372" s="75"/>
      <c r="B1372" s="76"/>
    </row>
    <row r="1373" spans="1:2" ht="15">
      <c r="A1373" s="75"/>
      <c r="B1373" s="76"/>
    </row>
    <row r="1374" spans="1:2" ht="15">
      <c r="A1374" s="75"/>
      <c r="B1374" s="76"/>
    </row>
    <row r="1375" spans="1:2" ht="15">
      <c r="A1375" s="75"/>
      <c r="B1375" s="76"/>
    </row>
    <row r="1376" spans="1:2" ht="15">
      <c r="A1376" s="75"/>
      <c r="B1376" s="76"/>
    </row>
    <row r="1377" spans="1:2" ht="15">
      <c r="A1377" s="75"/>
      <c r="B1377" s="76"/>
    </row>
    <row r="1378" spans="1:2" ht="15">
      <c r="A1378" s="75"/>
      <c r="B1378" s="76"/>
    </row>
    <row r="1379" spans="1:2" ht="15">
      <c r="A1379" s="75"/>
      <c r="B1379" s="76"/>
    </row>
    <row r="1380" spans="1:2" ht="15">
      <c r="A1380" s="75"/>
      <c r="B1380" s="76"/>
    </row>
    <row r="1381" spans="1:2" ht="15">
      <c r="A1381" s="75"/>
      <c r="B1381" s="76"/>
    </row>
    <row r="1382" spans="1:2" ht="15">
      <c r="A1382" s="75"/>
      <c r="B1382" s="76"/>
    </row>
    <row r="1383" spans="1:2" ht="15">
      <c r="A1383" s="75"/>
      <c r="B1383" s="76"/>
    </row>
    <row r="1384" spans="1:2" ht="15">
      <c r="A1384" s="75"/>
      <c r="B1384" s="76"/>
    </row>
    <row r="1385" spans="1:2" ht="15">
      <c r="A1385" s="75"/>
      <c r="B1385" s="76"/>
    </row>
    <row r="1386" spans="1:2" ht="15">
      <c r="A1386" s="75"/>
      <c r="B1386" s="76"/>
    </row>
    <row r="1387" spans="1:2" ht="15">
      <c r="A1387" s="75"/>
      <c r="B1387" s="76"/>
    </row>
    <row r="1388" spans="1:2" ht="15">
      <c r="A1388" s="75"/>
      <c r="B1388" s="76"/>
    </row>
    <row r="1389" spans="1:2" ht="15">
      <c r="A1389" s="75"/>
      <c r="B1389" s="76"/>
    </row>
    <row r="1390" spans="1:2" ht="15">
      <c r="A1390" s="75"/>
      <c r="B1390" s="76"/>
    </row>
    <row r="1391" spans="1:2" ht="15">
      <c r="A1391" s="75"/>
      <c r="B1391" s="76"/>
    </row>
    <row r="1392" spans="1:2" ht="15">
      <c r="A1392" s="75"/>
      <c r="B1392" s="76"/>
    </row>
    <row r="1393" spans="1:2" ht="15">
      <c r="A1393" s="75"/>
      <c r="B1393" s="76"/>
    </row>
    <row r="1394" spans="1:2" ht="15">
      <c r="A1394" s="75"/>
      <c r="B1394" s="76"/>
    </row>
    <row r="1395" spans="1:2" ht="15">
      <c r="A1395" s="75"/>
      <c r="B1395" s="76"/>
    </row>
    <row r="1396" spans="1:2" ht="15">
      <c r="A1396" s="75"/>
      <c r="B1396" s="76"/>
    </row>
    <row r="1397" spans="1:2" ht="15">
      <c r="A1397" s="75"/>
      <c r="B1397" s="76"/>
    </row>
    <row r="1398" spans="1:2" ht="15">
      <c r="A1398" s="75"/>
      <c r="B1398" s="76"/>
    </row>
    <row r="1399" spans="1:2" ht="15">
      <c r="A1399" s="75"/>
      <c r="B1399" s="76"/>
    </row>
    <row r="1400" spans="1:2" ht="15">
      <c r="A1400" s="75"/>
      <c r="B1400" s="76"/>
    </row>
    <row r="1401" spans="1:2" ht="15">
      <c r="A1401" s="75"/>
      <c r="B1401" s="76"/>
    </row>
    <row r="1402" spans="1:2" ht="15">
      <c r="A1402" s="75"/>
      <c r="B1402" s="76"/>
    </row>
    <row r="1403" spans="1:2" ht="15">
      <c r="A1403" s="75"/>
      <c r="B1403" s="76"/>
    </row>
    <row r="1404" spans="1:2" ht="15">
      <c r="A1404" s="75"/>
      <c r="B1404" s="76"/>
    </row>
    <row r="1405" spans="1:2" ht="15">
      <c r="A1405" s="75"/>
      <c r="B1405" s="76"/>
    </row>
    <row r="1406" spans="1:2" ht="15">
      <c r="A1406" s="75"/>
      <c r="B1406" s="76"/>
    </row>
    <row r="1407" spans="1:2" ht="15">
      <c r="A1407" s="75"/>
      <c r="B1407" s="76"/>
    </row>
    <row r="1408" spans="1:2" ht="15">
      <c r="A1408" s="75"/>
      <c r="B1408" s="76"/>
    </row>
    <row r="1409" spans="1:2" ht="15">
      <c r="A1409" s="75"/>
      <c r="B1409" s="76"/>
    </row>
    <row r="1410" spans="1:2" ht="15">
      <c r="A1410" s="75"/>
      <c r="B1410" s="76"/>
    </row>
    <row r="1411" spans="1:2" ht="15">
      <c r="A1411" s="75"/>
      <c r="B1411" s="76"/>
    </row>
    <row r="1412" spans="1:2" ht="15">
      <c r="A1412" s="75"/>
      <c r="B1412" s="76"/>
    </row>
    <row r="1413" spans="1:2" ht="15">
      <c r="A1413" s="75"/>
      <c r="B1413" s="76"/>
    </row>
    <row r="1414" spans="1:2" ht="15">
      <c r="A1414" s="75"/>
      <c r="B1414" s="76"/>
    </row>
    <row r="1415" spans="1:2" ht="15">
      <c r="A1415" s="75"/>
      <c r="B1415" s="76"/>
    </row>
    <row r="1416" spans="1:2" ht="15">
      <c r="A1416" s="75"/>
      <c r="B1416" s="76"/>
    </row>
    <row r="1417" spans="1:2" ht="15">
      <c r="A1417" s="75"/>
      <c r="B1417" s="76"/>
    </row>
    <row r="1418" spans="1:2" ht="15">
      <c r="A1418" s="75"/>
      <c r="B1418" s="76"/>
    </row>
    <row r="1419" spans="1:2" ht="15">
      <c r="A1419" s="75"/>
      <c r="B1419" s="76"/>
    </row>
    <row r="1420" spans="1:2" ht="15">
      <c r="A1420" s="75"/>
      <c r="B1420" s="76"/>
    </row>
    <row r="1421" spans="1:2" ht="15">
      <c r="A1421" s="75"/>
      <c r="B1421" s="76"/>
    </row>
    <row r="1422" spans="1:2" ht="15">
      <c r="A1422" s="75"/>
      <c r="B1422" s="76"/>
    </row>
    <row r="1423" spans="1:2" ht="15">
      <c r="A1423" s="75"/>
      <c r="B1423" s="76"/>
    </row>
    <row r="1424" spans="1:2" ht="15">
      <c r="A1424" s="75"/>
      <c r="B1424" s="76"/>
    </row>
    <row r="1425" spans="1:2" ht="15">
      <c r="A1425" s="75"/>
      <c r="B1425" s="76"/>
    </row>
    <row r="1426" spans="1:2" ht="15">
      <c r="A1426" s="75"/>
      <c r="B1426" s="76"/>
    </row>
    <row r="1427" spans="1:2" ht="15">
      <c r="A1427" s="75"/>
      <c r="B1427" s="76"/>
    </row>
    <row r="1428" spans="1:2" ht="15">
      <c r="A1428" s="75"/>
      <c r="B1428" s="76"/>
    </row>
    <row r="1429" spans="1:2" ht="15">
      <c r="A1429" s="75"/>
      <c r="B1429" s="76"/>
    </row>
    <row r="1430" spans="1:2" ht="15">
      <c r="A1430" s="75"/>
      <c r="B1430" s="76"/>
    </row>
    <row r="1431" spans="1:2" ht="15">
      <c r="A1431" s="75"/>
      <c r="B1431" s="76"/>
    </row>
    <row r="1432" spans="1:2" ht="15">
      <c r="A1432" s="75"/>
      <c r="B1432" s="76"/>
    </row>
    <row r="1433" spans="1:2" ht="15">
      <c r="A1433" s="75"/>
      <c r="B1433" s="76"/>
    </row>
    <row r="1434" spans="1:2" ht="15">
      <c r="A1434" s="75"/>
      <c r="B1434" s="76"/>
    </row>
    <row r="1435" spans="1:2" ht="15">
      <c r="A1435" s="75"/>
      <c r="B1435" s="76"/>
    </row>
    <row r="1436" spans="1:2" ht="15">
      <c r="A1436" s="75"/>
      <c r="B1436" s="76"/>
    </row>
    <row r="1437" spans="1:2" ht="15">
      <c r="A1437" s="75"/>
      <c r="B1437" s="76"/>
    </row>
    <row r="1438" spans="1:2" ht="15">
      <c r="A1438" s="75"/>
      <c r="B1438" s="76"/>
    </row>
    <row r="1439" spans="1:2" ht="15">
      <c r="A1439" s="75"/>
      <c r="B1439" s="76"/>
    </row>
    <row r="1440" spans="1:2" ht="15">
      <c r="A1440" s="75"/>
      <c r="B1440" s="76"/>
    </row>
    <row r="1441" spans="1:2" ht="15">
      <c r="A1441" s="75"/>
      <c r="B1441" s="76"/>
    </row>
    <row r="1442" spans="1:2" ht="15">
      <c r="A1442" s="75"/>
      <c r="B1442" s="76"/>
    </row>
    <row r="1443" spans="1:2" ht="15">
      <c r="A1443" s="75"/>
      <c r="B1443" s="76"/>
    </row>
    <row r="1444" spans="1:2" ht="15">
      <c r="A1444" s="75"/>
      <c r="B1444" s="76"/>
    </row>
    <row r="1445" spans="1:2" ht="15">
      <c r="A1445" s="75"/>
      <c r="B1445" s="76"/>
    </row>
    <row r="1446" spans="1:2" ht="15">
      <c r="A1446" s="75"/>
      <c r="B1446" s="76"/>
    </row>
    <row r="1447" spans="1:2" ht="15">
      <c r="A1447" s="75"/>
      <c r="B1447" s="76"/>
    </row>
    <row r="1448" spans="1:2" ht="15">
      <c r="A1448" s="75"/>
      <c r="B1448" s="76"/>
    </row>
    <row r="1449" spans="1:2" ht="15">
      <c r="A1449" s="75"/>
      <c r="B1449" s="76"/>
    </row>
    <row r="1450" spans="1:2" ht="15">
      <c r="A1450" s="75"/>
      <c r="B1450" s="76"/>
    </row>
    <row r="1451" spans="1:2" ht="15">
      <c r="A1451" s="75"/>
      <c r="B1451" s="76"/>
    </row>
    <row r="1452" spans="1:2" ht="15">
      <c r="A1452" s="75"/>
      <c r="B1452" s="76"/>
    </row>
    <row r="1453" spans="1:2" ht="15">
      <c r="A1453" s="75"/>
      <c r="B1453" s="76"/>
    </row>
    <row r="1454" spans="1:2" ht="15">
      <c r="A1454" s="75"/>
      <c r="B1454" s="76"/>
    </row>
    <row r="1455" spans="1:2" ht="15">
      <c r="A1455" s="75"/>
      <c r="B1455" s="76"/>
    </row>
    <row r="1456" spans="1:2" ht="15">
      <c r="A1456" s="75"/>
      <c r="B1456" s="76"/>
    </row>
    <row r="1457" spans="1:2" ht="15">
      <c r="A1457" s="75"/>
      <c r="B1457" s="76"/>
    </row>
    <row r="1458" spans="1:2" ht="15">
      <c r="A1458" s="75"/>
      <c r="B1458" s="76"/>
    </row>
    <row r="1459" spans="1:2" ht="15">
      <c r="A1459" s="75"/>
      <c r="B1459" s="76"/>
    </row>
    <row r="1460" spans="1:2" ht="15">
      <c r="A1460" s="75"/>
      <c r="B1460" s="76"/>
    </row>
    <row r="1461" spans="1:2" ht="15">
      <c r="A1461" s="75"/>
      <c r="B1461" s="76"/>
    </row>
    <row r="1462" spans="1:2" ht="15">
      <c r="A1462" s="75"/>
      <c r="B1462" s="76"/>
    </row>
    <row r="1463" spans="1:2" ht="15">
      <c r="A1463" s="75"/>
      <c r="B1463" s="76"/>
    </row>
    <row r="1464" spans="1:2" ht="15">
      <c r="A1464" s="75"/>
      <c r="B1464" s="76"/>
    </row>
    <row r="1465" spans="1:2" ht="15">
      <c r="A1465" s="75"/>
      <c r="B1465" s="76"/>
    </row>
    <row r="1466" spans="1:2" ht="15">
      <c r="A1466" s="75"/>
      <c r="B1466" s="76"/>
    </row>
    <row r="1467" spans="1:2" ht="15">
      <c r="A1467" s="75"/>
      <c r="B1467" s="76"/>
    </row>
    <row r="1468" spans="1:2" ht="15">
      <c r="A1468" s="75"/>
      <c r="B1468" s="76"/>
    </row>
    <row r="1469" spans="1:2" ht="15">
      <c r="A1469" s="75"/>
      <c r="B1469" s="76"/>
    </row>
    <row r="1470" spans="1:2" ht="15">
      <c r="A1470" s="75"/>
      <c r="B1470" s="76"/>
    </row>
    <row r="1471" spans="1:2" ht="15">
      <c r="A1471" s="75"/>
      <c r="B1471" s="76"/>
    </row>
    <row r="1472" spans="1:2" ht="15">
      <c r="A1472" s="75"/>
      <c r="B1472" s="76"/>
    </row>
    <row r="1473" spans="1:2" ht="15">
      <c r="A1473" s="75"/>
      <c r="B1473" s="76"/>
    </row>
    <row r="1474" spans="1:2" ht="15">
      <c r="A1474" s="75"/>
      <c r="B1474" s="76"/>
    </row>
    <row r="1475" spans="1:2" ht="15">
      <c r="A1475" s="75"/>
      <c r="B1475" s="76"/>
    </row>
    <row r="1476" spans="1:2" ht="15">
      <c r="A1476" s="75"/>
      <c r="B1476" s="76"/>
    </row>
    <row r="1477" spans="1:2" ht="15">
      <c r="A1477" s="75"/>
      <c r="B1477" s="76"/>
    </row>
    <row r="1478" spans="1:2" ht="15">
      <c r="A1478" s="75"/>
      <c r="B1478" s="76"/>
    </row>
    <row r="1479" spans="1:2" ht="15">
      <c r="A1479" s="75"/>
      <c r="B1479" s="76"/>
    </row>
    <row r="1480" spans="1:2" ht="15">
      <c r="A1480" s="75"/>
      <c r="B1480" s="76"/>
    </row>
    <row r="1481" spans="1:2" ht="15">
      <c r="A1481" s="75"/>
      <c r="B1481" s="76"/>
    </row>
    <row r="1482" spans="1:2" ht="15">
      <c r="A1482" s="75"/>
      <c r="B1482" s="76"/>
    </row>
    <row r="1483" spans="1:2" ht="15">
      <c r="A1483" s="75"/>
      <c r="B1483" s="76"/>
    </row>
    <row r="1484" spans="1:2" ht="15">
      <c r="A1484" s="75"/>
      <c r="B1484" s="76"/>
    </row>
    <row r="1485" spans="1:2" ht="15">
      <c r="A1485" s="75"/>
      <c r="B1485" s="76"/>
    </row>
    <row r="1486" spans="1:2" ht="15">
      <c r="A1486" s="75"/>
      <c r="B1486" s="76"/>
    </row>
    <row r="1487" spans="1:2" ht="15">
      <c r="A1487" s="75"/>
      <c r="B1487" s="76"/>
    </row>
    <row r="1488" spans="1:2" ht="15">
      <c r="A1488" s="75"/>
      <c r="B1488" s="76"/>
    </row>
    <row r="1489" spans="1:2" ht="15">
      <c r="A1489" s="75"/>
      <c r="B1489" s="76"/>
    </row>
    <row r="1490" spans="1:2" ht="15">
      <c r="A1490" s="75"/>
      <c r="B1490" s="76"/>
    </row>
    <row r="1491" spans="1:2" ht="15">
      <c r="A1491" s="75"/>
      <c r="B1491" s="76"/>
    </row>
    <row r="1492" spans="1:2" ht="15">
      <c r="A1492" s="75"/>
      <c r="B1492" s="76"/>
    </row>
    <row r="1493" spans="1:2" ht="15">
      <c r="A1493" s="75"/>
      <c r="B1493" s="76"/>
    </row>
    <row r="1494" spans="1:2" ht="15">
      <c r="A1494" s="75"/>
      <c r="B1494" s="76"/>
    </row>
    <row r="1495" spans="1:2" ht="15">
      <c r="A1495" s="75"/>
      <c r="B1495" s="76"/>
    </row>
    <row r="1496" spans="1:2" ht="15">
      <c r="A1496" s="75"/>
      <c r="B1496" s="76"/>
    </row>
    <row r="1497" spans="1:2" ht="15">
      <c r="A1497" s="75"/>
      <c r="B1497" s="76"/>
    </row>
    <row r="1498" spans="1:2" ht="15">
      <c r="A1498" s="75"/>
      <c r="B1498" s="76"/>
    </row>
    <row r="1499" spans="1:2" ht="15">
      <c r="A1499" s="75"/>
      <c r="B1499" s="76"/>
    </row>
    <row r="1500" spans="1:2" ht="15">
      <c r="A1500" s="75"/>
      <c r="B1500" s="76"/>
    </row>
    <row r="1501" spans="1:2" ht="15">
      <c r="A1501" s="75"/>
      <c r="B1501" s="76"/>
    </row>
    <row r="1502" spans="1:2" ht="15">
      <c r="A1502" s="75"/>
      <c r="B1502" s="76"/>
    </row>
    <row r="1503" spans="1:2" ht="15">
      <c r="A1503" s="75"/>
      <c r="B1503" s="76"/>
    </row>
    <row r="1504" spans="1:2" ht="15">
      <c r="A1504" s="75"/>
      <c r="B1504" s="76"/>
    </row>
    <row r="1505" spans="1:2" ht="15">
      <c r="A1505" s="75"/>
      <c r="B1505" s="76"/>
    </row>
    <row r="1506" spans="1:2" ht="15">
      <c r="A1506" s="75"/>
      <c r="B1506" s="76"/>
    </row>
    <row r="1507" spans="1:2" ht="15">
      <c r="A1507" s="75"/>
      <c r="B1507" s="76"/>
    </row>
    <row r="1508" spans="1:2" ht="15">
      <c r="A1508" s="75"/>
      <c r="B1508" s="76"/>
    </row>
    <row r="1509" spans="1:2" ht="15">
      <c r="A1509" s="75"/>
      <c r="B1509" s="76"/>
    </row>
    <row r="1510" spans="1:2" ht="15">
      <c r="A1510" s="75"/>
      <c r="B1510" s="76"/>
    </row>
    <row r="1511" spans="1:2" ht="15">
      <c r="A1511" s="75"/>
      <c r="B1511" s="76"/>
    </row>
    <row r="1512" spans="1:2" ht="15">
      <c r="A1512" s="75"/>
      <c r="B1512" s="76"/>
    </row>
    <row r="1513" spans="1:2" ht="15">
      <c r="A1513" s="75"/>
      <c r="B1513" s="76"/>
    </row>
    <row r="1514" spans="1:2" ht="15">
      <c r="A1514" s="75"/>
      <c r="B1514" s="76"/>
    </row>
    <row r="1515" spans="1:2" ht="15">
      <c r="A1515" s="75"/>
      <c r="B1515" s="76"/>
    </row>
    <row r="1516" spans="1:2" ht="15">
      <c r="A1516" s="75"/>
      <c r="B1516" s="76"/>
    </row>
    <row r="1517" spans="1:2" ht="15">
      <c r="A1517" s="75"/>
      <c r="B1517" s="76"/>
    </row>
    <row r="1518" spans="1:2" ht="15">
      <c r="A1518" s="75"/>
      <c r="B1518" s="76"/>
    </row>
    <row r="1519" spans="1:2" ht="15">
      <c r="A1519" s="75"/>
      <c r="B1519" s="76"/>
    </row>
    <row r="1520" spans="1:2" ht="15">
      <c r="A1520" s="75"/>
      <c r="B1520" s="76"/>
    </row>
    <row r="1521" spans="1:2" ht="15">
      <c r="A1521" s="75"/>
      <c r="B1521" s="76"/>
    </row>
    <row r="1522" spans="1:2" ht="15">
      <c r="A1522" s="75"/>
      <c r="B1522" s="76"/>
    </row>
    <row r="1523" spans="1:2" ht="15">
      <c r="A1523" s="75"/>
      <c r="B1523" s="76"/>
    </row>
    <row r="1524" spans="1:2" ht="15">
      <c r="A1524" s="75"/>
      <c r="B1524" s="76"/>
    </row>
    <row r="1525" spans="1:2" ht="15">
      <c r="A1525" s="75"/>
      <c r="B1525" s="76"/>
    </row>
    <row r="1526" spans="1:2" ht="15">
      <c r="A1526" s="75"/>
      <c r="B1526" s="76"/>
    </row>
    <row r="1527" spans="1:2" ht="15">
      <c r="A1527" s="75"/>
      <c r="B1527" s="76"/>
    </row>
    <row r="1528" spans="1:2" ht="15">
      <c r="A1528" s="75"/>
      <c r="B1528" s="76"/>
    </row>
    <row r="1529" spans="1:2" ht="15">
      <c r="A1529" s="75"/>
      <c r="B1529" s="76"/>
    </row>
    <row r="1530" spans="1:2" ht="15">
      <c r="A1530" s="75"/>
      <c r="B1530" s="76"/>
    </row>
    <row r="1531" spans="1:2" ht="15">
      <c r="A1531" s="75"/>
      <c r="B1531" s="76"/>
    </row>
    <row r="1532" spans="1:2" ht="15">
      <c r="A1532" s="75"/>
      <c r="B1532" s="76"/>
    </row>
    <row r="1533" spans="1:2" ht="15">
      <c r="A1533" s="75"/>
      <c r="B1533" s="76"/>
    </row>
    <row r="1534" spans="1:2" ht="15">
      <c r="A1534" s="75"/>
      <c r="B1534" s="76"/>
    </row>
    <row r="1535" spans="1:2" ht="15">
      <c r="A1535" s="75"/>
      <c r="B1535" s="76"/>
    </row>
    <row r="1536" spans="1:2" ht="15">
      <c r="A1536" s="75"/>
      <c r="B1536" s="76"/>
    </row>
    <row r="1537" spans="1:2" ht="15">
      <c r="A1537" s="75"/>
      <c r="B1537" s="76"/>
    </row>
    <row r="1538" spans="1:2" ht="15">
      <c r="A1538" s="75"/>
      <c r="B1538" s="76"/>
    </row>
    <row r="1539" spans="1:2" ht="15">
      <c r="A1539" s="75"/>
      <c r="B1539" s="76"/>
    </row>
    <row r="1540" spans="1:2" ht="15">
      <c r="A1540" s="75"/>
      <c r="B1540" s="76"/>
    </row>
    <row r="1541" spans="1:2" ht="15">
      <c r="A1541" s="75"/>
      <c r="B1541" s="76"/>
    </row>
    <row r="1542" spans="1:2" ht="15">
      <c r="A1542" s="75"/>
      <c r="B1542" s="76"/>
    </row>
    <row r="1543" spans="1:2" ht="15">
      <c r="A1543" s="75"/>
      <c r="B1543" s="76"/>
    </row>
    <row r="1544" spans="1:2" ht="15">
      <c r="A1544" s="75"/>
      <c r="B1544" s="76"/>
    </row>
    <row r="1545" spans="1:2" ht="15">
      <c r="A1545" s="75"/>
      <c r="B1545" s="76"/>
    </row>
    <row r="1546" spans="1:2" ht="15">
      <c r="A1546" s="75"/>
      <c r="B1546" s="76"/>
    </row>
    <row r="1547" spans="1:2" ht="15">
      <c r="A1547" s="75"/>
      <c r="B1547" s="76"/>
    </row>
    <row r="1548" spans="1:2" ht="15">
      <c r="A1548" s="75"/>
      <c r="B1548" s="76"/>
    </row>
    <row r="1549" spans="1:2" ht="15">
      <c r="A1549" s="75"/>
      <c r="B1549" s="76"/>
    </row>
    <row r="1550" spans="1:2" ht="15">
      <c r="A1550" s="75"/>
      <c r="B1550" s="76"/>
    </row>
    <row r="1551" spans="1:2" ht="15">
      <c r="A1551" s="75"/>
      <c r="B1551" s="76"/>
    </row>
    <row r="1552" spans="1:2" ht="15">
      <c r="A1552" s="75"/>
      <c r="B1552" s="76"/>
    </row>
    <row r="1553" spans="1:2" ht="15">
      <c r="A1553" s="75"/>
      <c r="B1553" s="76"/>
    </row>
    <row r="1554" spans="1:2" ht="15">
      <c r="A1554" s="75"/>
      <c r="B1554" s="76"/>
    </row>
    <row r="1555" spans="1:2" ht="15">
      <c r="A1555" s="75"/>
      <c r="B1555" s="76"/>
    </row>
    <row r="1556" spans="1:2" ht="15">
      <c r="A1556" s="75"/>
      <c r="B1556" s="76"/>
    </row>
    <row r="1557" spans="1:2" ht="15">
      <c r="A1557" s="75"/>
      <c r="B1557" s="76"/>
    </row>
    <row r="1558" spans="1:2" ht="15">
      <c r="A1558" s="75"/>
      <c r="B1558" s="76"/>
    </row>
    <row r="1559" spans="1:2" ht="15">
      <c r="A1559" s="75"/>
      <c r="B1559" s="76"/>
    </row>
    <row r="1560" spans="1:2" ht="15">
      <c r="A1560" s="75"/>
      <c r="B1560" s="76"/>
    </row>
    <row r="1561" spans="1:2" ht="15">
      <c r="A1561" s="75"/>
      <c r="B1561" s="76"/>
    </row>
    <row r="1562" spans="1:2" ht="15">
      <c r="A1562" s="75"/>
      <c r="B1562" s="76"/>
    </row>
    <row r="1563" spans="1:2" ht="15">
      <c r="A1563" s="75"/>
      <c r="B1563" s="76"/>
    </row>
    <row r="1564" spans="1:2" ht="15">
      <c r="A1564" s="75"/>
      <c r="B1564" s="76"/>
    </row>
    <row r="1565" spans="1:2" ht="15">
      <c r="A1565" s="75"/>
      <c r="B1565" s="76"/>
    </row>
    <row r="1566" spans="1:2" ht="15">
      <c r="A1566" s="75"/>
      <c r="B1566" s="76"/>
    </row>
    <row r="1567" spans="1:2" ht="15">
      <c r="A1567" s="75"/>
      <c r="B1567" s="76"/>
    </row>
    <row r="1568" spans="1:2" ht="15">
      <c r="A1568" s="75"/>
      <c r="B1568" s="76"/>
    </row>
    <row r="1569" spans="1:2" ht="15">
      <c r="A1569" s="75"/>
      <c r="B1569" s="76"/>
    </row>
    <row r="1570" spans="1:2" ht="15">
      <c r="A1570" s="75"/>
      <c r="B1570" s="76"/>
    </row>
    <row r="1571" spans="1:2" ht="15">
      <c r="A1571" s="75"/>
      <c r="B1571" s="76"/>
    </row>
    <row r="1572" spans="1:2" ht="15">
      <c r="A1572" s="75"/>
      <c r="B1572" s="76"/>
    </row>
    <row r="1573" spans="1:2" ht="15">
      <c r="A1573" s="75"/>
      <c r="B1573" s="76"/>
    </row>
    <row r="1574" spans="1:2" ht="15">
      <c r="A1574" s="75"/>
      <c r="B1574" s="76"/>
    </row>
    <row r="1575" spans="1:2" ht="15">
      <c r="A1575" s="75"/>
      <c r="B1575" s="76"/>
    </row>
    <row r="1576" spans="1:2" ht="15">
      <c r="A1576" s="75"/>
      <c r="B1576" s="76"/>
    </row>
    <row r="1577" spans="1:2" ht="15">
      <c r="A1577" s="75"/>
      <c r="B1577" s="76"/>
    </row>
    <row r="1578" spans="1:2" ht="15">
      <c r="A1578" s="75"/>
      <c r="B1578" s="76"/>
    </row>
    <row r="1579" spans="1:2" ht="15">
      <c r="A1579" s="75"/>
      <c r="B1579" s="76"/>
    </row>
    <row r="1580" spans="1:2" ht="15">
      <c r="A1580" s="75"/>
      <c r="B1580" s="76"/>
    </row>
    <row r="1581" spans="1:2" ht="15">
      <c r="A1581" s="75"/>
      <c r="B1581" s="76"/>
    </row>
    <row r="1582" spans="1:2" ht="15">
      <c r="A1582" s="75"/>
      <c r="B1582" s="76"/>
    </row>
    <row r="1583" spans="1:2" ht="15">
      <c r="A1583" s="75"/>
      <c r="B1583" s="76"/>
    </row>
    <row r="1584" spans="1:2" ht="15">
      <c r="A1584" s="75"/>
      <c r="B1584" s="76"/>
    </row>
    <row r="1585" spans="1:2" ht="15">
      <c r="A1585" s="75"/>
      <c r="B1585" s="76"/>
    </row>
    <row r="1586" spans="1:2" ht="15">
      <c r="A1586" s="75"/>
      <c r="B1586" s="76"/>
    </row>
    <row r="1587" spans="1:2" ht="15">
      <c r="A1587" s="75"/>
      <c r="B1587" s="76"/>
    </row>
    <row r="1588" spans="1:2" ht="15">
      <c r="A1588" s="75"/>
      <c r="B1588" s="76"/>
    </row>
    <row r="1589" spans="1:2" ht="15">
      <c r="A1589" s="75"/>
      <c r="B1589" s="76"/>
    </row>
    <row r="1590" spans="1:2" ht="15">
      <c r="A1590" s="75"/>
      <c r="B1590" s="76"/>
    </row>
    <row r="1591" spans="1:2" ht="15">
      <c r="A1591" s="75"/>
      <c r="B1591" s="76"/>
    </row>
    <row r="1592" spans="1:2" ht="15">
      <c r="A1592" s="75"/>
      <c r="B1592" s="76"/>
    </row>
    <row r="1593" spans="1:2" ht="15">
      <c r="A1593" s="75"/>
      <c r="B1593" s="76"/>
    </row>
    <row r="1594" spans="1:2" ht="15">
      <c r="A1594" s="75"/>
      <c r="B1594" s="76"/>
    </row>
    <row r="1595" spans="1:2" ht="15">
      <c r="A1595" s="75"/>
      <c r="B1595" s="76"/>
    </row>
    <row r="1596" spans="1:2" ht="15">
      <c r="A1596" s="75"/>
      <c r="B1596" s="76"/>
    </row>
    <row r="1597" spans="1:2" ht="15">
      <c r="A1597" s="75"/>
      <c r="B1597" s="76"/>
    </row>
    <row r="1598" spans="1:2" ht="15">
      <c r="A1598" s="75"/>
      <c r="B1598" s="76"/>
    </row>
    <row r="1599" spans="1:2" ht="15">
      <c r="A1599" s="75"/>
      <c r="B1599" s="76"/>
    </row>
    <row r="1600" spans="1:2" ht="15">
      <c r="A1600" s="75"/>
      <c r="B1600" s="76"/>
    </row>
    <row r="1601" spans="1:2" ht="15">
      <c r="A1601" s="75"/>
      <c r="B1601" s="76"/>
    </row>
    <row r="1602" spans="1:2" ht="15">
      <c r="A1602" s="75"/>
      <c r="B1602" s="76"/>
    </row>
    <row r="1603" spans="1:2" ht="15">
      <c r="A1603" s="75"/>
      <c r="B1603" s="76"/>
    </row>
    <row r="1604" spans="1:2" ht="15">
      <c r="A1604" s="75"/>
      <c r="B1604" s="76"/>
    </row>
    <row r="1605" spans="1:2" ht="15">
      <c r="A1605" s="75"/>
      <c r="B1605" s="76"/>
    </row>
    <row r="1606" spans="1:2" ht="15">
      <c r="A1606" s="75"/>
      <c r="B1606" s="76"/>
    </row>
    <row r="1607" spans="1:2" ht="15">
      <c r="A1607" s="75"/>
      <c r="B1607" s="76"/>
    </row>
    <row r="1608" spans="1:2" ht="15">
      <c r="A1608" s="75"/>
      <c r="B1608" s="76"/>
    </row>
    <row r="1609" spans="1:2" ht="15">
      <c r="A1609" s="75"/>
      <c r="B1609" s="76"/>
    </row>
    <row r="1610" spans="1:2" ht="15">
      <c r="A1610" s="75"/>
      <c r="B1610" s="76"/>
    </row>
    <row r="1611" spans="1:2" ht="15">
      <c r="A1611" s="75"/>
      <c r="B1611" s="76"/>
    </row>
    <row r="1612" spans="1:2" ht="15">
      <c r="A1612" s="75"/>
      <c r="B1612" s="76"/>
    </row>
    <row r="1613" spans="1:2" ht="15">
      <c r="A1613" s="75"/>
      <c r="B1613" s="76"/>
    </row>
    <row r="1614" spans="1:2" ht="15">
      <c r="A1614" s="75"/>
      <c r="B1614" s="76"/>
    </row>
    <row r="1615" spans="1:2" ht="15">
      <c r="A1615" s="75"/>
      <c r="B1615" s="76"/>
    </row>
    <row r="1616" spans="1:2" ht="15">
      <c r="A1616" s="75"/>
      <c r="B1616" s="76"/>
    </row>
    <row r="1617" spans="1:2" ht="15">
      <c r="A1617" s="75"/>
      <c r="B1617" s="76"/>
    </row>
    <row r="1618" spans="1:2" ht="15">
      <c r="A1618" s="75"/>
      <c r="B1618" s="76"/>
    </row>
    <row r="1619" spans="1:2" ht="15">
      <c r="A1619" s="75"/>
      <c r="B1619" s="76"/>
    </row>
    <row r="1620" spans="1:2" ht="15">
      <c r="A1620" s="75"/>
      <c r="B1620" s="76"/>
    </row>
    <row r="1621" spans="1:2" ht="15">
      <c r="A1621" s="75"/>
      <c r="B1621" s="76"/>
    </row>
    <row r="1622" spans="1:2" ht="15">
      <c r="A1622" s="75"/>
      <c r="B1622" s="76"/>
    </row>
    <row r="1623" spans="1:2" ht="15">
      <c r="A1623" s="75"/>
      <c r="B1623" s="76"/>
    </row>
    <row r="1624" spans="1:2" ht="15">
      <c r="A1624" s="75"/>
      <c r="B1624" s="76"/>
    </row>
    <row r="1625" spans="1:2" ht="15">
      <c r="A1625" s="75"/>
      <c r="B1625" s="76"/>
    </row>
    <row r="1626" spans="1:2" ht="15">
      <c r="A1626" s="75"/>
      <c r="B1626" s="76"/>
    </row>
    <row r="1627" spans="1:2" ht="15">
      <c r="A1627" s="75"/>
      <c r="B1627" s="76"/>
    </row>
    <row r="1628" spans="1:2" ht="15">
      <c r="A1628" s="75"/>
      <c r="B1628" s="76"/>
    </row>
    <row r="1629" spans="1:2" ht="15">
      <c r="A1629" s="75"/>
      <c r="B1629" s="76"/>
    </row>
    <row r="1630" spans="1:2" ht="15">
      <c r="A1630" s="75"/>
      <c r="B1630" s="76"/>
    </row>
    <row r="1631" spans="1:2" ht="15">
      <c r="A1631" s="75"/>
      <c r="B1631" s="76"/>
    </row>
    <row r="1632" spans="1:2" ht="15">
      <c r="A1632" s="75"/>
      <c r="B1632" s="76"/>
    </row>
    <row r="1633" spans="1:2" ht="15">
      <c r="A1633" s="75"/>
      <c r="B1633" s="76"/>
    </row>
    <row r="1634" spans="1:2" ht="15">
      <c r="A1634" s="75"/>
      <c r="B1634" s="76"/>
    </row>
    <row r="1635" spans="1:2" ht="15">
      <c r="A1635" s="75"/>
      <c r="B1635" s="76"/>
    </row>
    <row r="1636" spans="1:2" ht="15">
      <c r="A1636" s="75"/>
      <c r="B1636" s="76"/>
    </row>
    <row r="1637" spans="1:2" ht="15">
      <c r="A1637" s="75"/>
      <c r="B1637" s="76"/>
    </row>
    <row r="1638" spans="1:2" ht="15">
      <c r="A1638" s="75"/>
      <c r="B1638" s="76"/>
    </row>
    <row r="1639" spans="1:2" ht="15">
      <c r="A1639" s="75"/>
      <c r="B1639" s="76"/>
    </row>
    <row r="1640" spans="1:2" ht="15">
      <c r="A1640" s="75"/>
      <c r="B1640" s="76"/>
    </row>
    <row r="1641" spans="1:2" ht="15">
      <c r="A1641" s="75"/>
      <c r="B1641" s="76"/>
    </row>
    <row r="1642" spans="1:2" ht="15">
      <c r="A1642" s="75"/>
      <c r="B1642" s="76"/>
    </row>
    <row r="1643" spans="1:2" ht="15">
      <c r="A1643" s="75"/>
      <c r="B1643" s="76"/>
    </row>
    <row r="1644" spans="1:2" ht="15">
      <c r="A1644" s="75"/>
      <c r="B1644" s="76"/>
    </row>
    <row r="1645" spans="1:2" ht="15">
      <c r="A1645" s="75"/>
      <c r="B1645" s="76"/>
    </row>
    <row r="1646" spans="1:2" ht="15">
      <c r="A1646" s="75"/>
      <c r="B1646" s="76"/>
    </row>
    <row r="1647" spans="1:2" ht="15">
      <c r="A1647" s="75"/>
      <c r="B1647" s="76"/>
    </row>
    <row r="1648" spans="1:2" ht="15">
      <c r="A1648" s="75"/>
      <c r="B1648" s="76"/>
    </row>
    <row r="1649" spans="1:2" ht="15">
      <c r="A1649" s="75"/>
      <c r="B1649" s="76"/>
    </row>
    <row r="1650" spans="1:2" ht="15">
      <c r="A1650" s="75"/>
      <c r="B1650" s="76"/>
    </row>
    <row r="1651" spans="1:2" ht="15">
      <c r="A1651" s="75"/>
      <c r="B1651" s="76"/>
    </row>
    <row r="1652" spans="1:2" ht="15">
      <c r="A1652" s="75"/>
      <c r="B1652" s="76"/>
    </row>
    <row r="1653" spans="1:2" ht="15">
      <c r="A1653" s="75"/>
      <c r="B1653" s="76"/>
    </row>
    <row r="1654" spans="1:2" ht="15">
      <c r="A1654" s="75"/>
      <c r="B1654" s="76"/>
    </row>
    <row r="1655" spans="1:2" ht="15">
      <c r="A1655" s="75"/>
      <c r="B1655" s="76"/>
    </row>
    <row r="1656" spans="1:2" ht="15">
      <c r="A1656" s="75"/>
      <c r="B1656" s="76"/>
    </row>
    <row r="1657" spans="1:2" ht="15">
      <c r="A1657" s="75"/>
      <c r="B1657" s="76"/>
    </row>
    <row r="1658" spans="1:2" ht="15">
      <c r="A1658" s="75"/>
      <c r="B1658" s="76"/>
    </row>
    <row r="1659" spans="1:2" ht="15">
      <c r="A1659" s="75"/>
      <c r="B1659" s="76"/>
    </row>
    <row r="1660" spans="1:2" ht="15">
      <c r="A1660" s="75"/>
      <c r="B1660" s="76"/>
    </row>
    <row r="1661" spans="1:2" ht="15">
      <c r="A1661" s="75"/>
      <c r="B1661" s="76"/>
    </row>
    <row r="1662" spans="1:2" ht="15">
      <c r="A1662" s="75"/>
      <c r="B1662" s="76"/>
    </row>
    <row r="1663" spans="1:2" ht="15">
      <c r="A1663" s="75"/>
      <c r="B1663" s="76"/>
    </row>
    <row r="1664" spans="1:2" ht="15">
      <c r="A1664" s="75"/>
      <c r="B1664" s="76"/>
    </row>
    <row r="1665" spans="1:2" ht="15">
      <c r="A1665" s="75"/>
      <c r="B1665" s="76"/>
    </row>
    <row r="1666" spans="1:2" ht="15">
      <c r="A1666" s="75"/>
      <c r="B1666" s="76"/>
    </row>
    <row r="1667" spans="1:2" ht="15">
      <c r="A1667" s="75"/>
      <c r="B1667" s="76"/>
    </row>
    <row r="1668" spans="1:2" ht="15">
      <c r="A1668" s="75"/>
      <c r="B1668" s="76"/>
    </row>
    <row r="1669" spans="1:2" ht="15">
      <c r="A1669" s="75"/>
      <c r="B1669" s="76"/>
    </row>
    <row r="1670" spans="1:2" ht="15">
      <c r="A1670" s="75"/>
      <c r="B1670" s="76"/>
    </row>
    <row r="1671" spans="1:2" ht="15">
      <c r="A1671" s="75"/>
      <c r="B1671" s="76"/>
    </row>
    <row r="1672" spans="1:2" ht="15">
      <c r="A1672" s="75"/>
      <c r="B1672" s="76"/>
    </row>
    <row r="1673" spans="1:2" ht="15">
      <c r="A1673" s="75"/>
      <c r="B1673" s="76"/>
    </row>
    <row r="1674" spans="1:2" ht="15">
      <c r="A1674" s="75"/>
      <c r="B1674" s="76"/>
    </row>
    <row r="1675" spans="1:2" ht="15">
      <c r="A1675" s="75"/>
      <c r="B1675" s="76"/>
    </row>
    <row r="1676" spans="1:2" ht="15">
      <c r="A1676" s="75"/>
      <c r="B1676" s="76"/>
    </row>
    <row r="1677" spans="1:2" ht="15">
      <c r="A1677" s="75"/>
      <c r="B1677" s="76"/>
    </row>
    <row r="1678" spans="1:2" ht="15">
      <c r="A1678" s="75"/>
      <c r="B1678" s="76"/>
    </row>
    <row r="1679" spans="1:2" ht="15">
      <c r="A1679" s="75"/>
      <c r="B1679" s="76"/>
    </row>
    <row r="1680" spans="1:2" ht="15">
      <c r="A1680" s="75"/>
      <c r="B1680" s="76"/>
    </row>
    <row r="1681" spans="1:2" ht="15">
      <c r="A1681" s="75"/>
      <c r="B1681" s="76"/>
    </row>
    <row r="1682" spans="1:2" ht="15">
      <c r="A1682" s="75"/>
      <c r="B1682" s="76"/>
    </row>
    <row r="1683" spans="1:2" ht="15">
      <c r="A1683" s="75"/>
      <c r="B1683" s="76"/>
    </row>
    <row r="1684" spans="1:2" ht="15">
      <c r="A1684" s="75"/>
      <c r="B1684" s="76"/>
    </row>
    <row r="1685" spans="1:2" ht="15">
      <c r="A1685" s="75"/>
      <c r="B1685" s="76"/>
    </row>
    <row r="1686" spans="1:2" ht="15">
      <c r="A1686" s="75"/>
      <c r="B1686" s="76"/>
    </row>
    <row r="1687" spans="1:2" ht="15">
      <c r="A1687" s="75"/>
      <c r="B1687" s="76"/>
    </row>
    <row r="1688" spans="1:2" ht="15">
      <c r="A1688" s="75"/>
      <c r="B1688" s="76"/>
    </row>
    <row r="1689" spans="1:2" ht="15">
      <c r="A1689" s="75"/>
      <c r="B1689" s="76"/>
    </row>
    <row r="1690" spans="1:2" ht="15">
      <c r="A1690" s="75"/>
      <c r="B1690" s="76"/>
    </row>
    <row r="1691" spans="1:2" ht="15">
      <c r="A1691" s="75"/>
      <c r="B1691" s="76"/>
    </row>
    <row r="1692" spans="1:2" ht="15">
      <c r="A1692" s="75"/>
      <c r="B1692" s="76"/>
    </row>
    <row r="1693" spans="1:2" ht="15">
      <c r="A1693" s="75"/>
      <c r="B1693" s="76"/>
    </row>
    <row r="1694" spans="1:2" ht="15">
      <c r="A1694" s="75"/>
      <c r="B1694" s="76"/>
    </row>
    <row r="1695" spans="1:2" ht="15">
      <c r="A1695" s="75"/>
      <c r="B1695" s="76"/>
    </row>
    <row r="1696" spans="1:2" ht="15">
      <c r="A1696" s="75"/>
      <c r="B1696" s="76"/>
    </row>
    <row r="1697" spans="1:2" ht="15">
      <c r="A1697" s="75"/>
      <c r="B1697" s="76"/>
    </row>
    <row r="1698" spans="1:2" ht="15">
      <c r="A1698" s="75"/>
      <c r="B1698" s="76"/>
    </row>
    <row r="1699" spans="1:2" ht="15">
      <c r="A1699" s="75"/>
      <c r="B1699" s="76"/>
    </row>
    <row r="1700" spans="1:2" ht="15">
      <c r="A1700" s="75"/>
      <c r="B1700" s="76"/>
    </row>
    <row r="1701" spans="1:2" ht="15">
      <c r="A1701" s="75"/>
      <c r="B1701" s="76"/>
    </row>
    <row r="1702" spans="1:2" ht="15">
      <c r="A1702" s="75"/>
      <c r="B1702" s="76"/>
    </row>
    <row r="1703" spans="1:2" ht="15">
      <c r="A1703" s="75"/>
      <c r="B1703" s="76"/>
    </row>
    <row r="1704" spans="1:2" ht="15">
      <c r="A1704" s="75"/>
      <c r="B1704" s="76"/>
    </row>
    <row r="1705" spans="1:2" ht="15">
      <c r="A1705" s="75"/>
      <c r="B1705" s="76"/>
    </row>
    <row r="1706" spans="1:2" ht="15">
      <c r="A1706" s="75"/>
      <c r="B1706" s="76"/>
    </row>
    <row r="1707" spans="1:2" ht="15">
      <c r="A1707" s="75"/>
      <c r="B1707" s="76"/>
    </row>
    <row r="1708" spans="1:2" ht="15">
      <c r="A1708" s="75"/>
      <c r="B1708" s="76"/>
    </row>
    <row r="1709" spans="1:2" ht="15">
      <c r="A1709" s="75"/>
      <c r="B1709" s="76"/>
    </row>
    <row r="1710" spans="1:2" ht="15">
      <c r="A1710" s="75"/>
      <c r="B1710" s="76"/>
    </row>
    <row r="1711" spans="1:2" ht="15">
      <c r="A1711" s="75"/>
      <c r="B1711" s="76"/>
    </row>
    <row r="1712" spans="1:2" ht="15">
      <c r="A1712" s="75"/>
      <c r="B1712" s="76"/>
    </row>
    <row r="1713" spans="1:2" ht="15">
      <c r="A1713" s="75"/>
      <c r="B1713" s="76"/>
    </row>
    <row r="1714" spans="1:2" ht="15">
      <c r="A1714" s="75"/>
      <c r="B1714" s="76"/>
    </row>
    <row r="1715" spans="1:2" ht="15">
      <c r="A1715" s="75"/>
      <c r="B1715" s="76"/>
    </row>
    <row r="1716" spans="1:2" ht="15">
      <c r="A1716" s="75"/>
      <c r="B1716" s="76"/>
    </row>
    <row r="1717" spans="1:2" ht="15">
      <c r="A1717" s="75"/>
      <c r="B1717" s="76"/>
    </row>
    <row r="1718" spans="1:2" ht="15">
      <c r="A1718" s="75"/>
      <c r="B1718" s="76"/>
    </row>
    <row r="1719" spans="1:2" ht="15">
      <c r="A1719" s="75"/>
      <c r="B1719" s="76"/>
    </row>
    <row r="1720" spans="1:2" ht="15">
      <c r="A1720" s="75"/>
      <c r="B1720" s="76"/>
    </row>
    <row r="1721" spans="1:2" ht="15">
      <c r="A1721" s="75"/>
      <c r="B1721" s="76"/>
    </row>
    <row r="1722" spans="1:2" ht="15">
      <c r="A1722" s="75"/>
      <c r="B1722" s="76"/>
    </row>
    <row r="1723" spans="1:2" ht="15">
      <c r="A1723" s="75"/>
      <c r="B1723" s="76"/>
    </row>
    <row r="1724" spans="1:2" ht="15">
      <c r="A1724" s="75"/>
      <c r="B1724" s="76"/>
    </row>
    <row r="1725" spans="1:2" ht="15">
      <c r="A1725" s="75"/>
      <c r="B1725" s="76"/>
    </row>
    <row r="1726" spans="1:2" ht="15">
      <c r="A1726" s="75"/>
      <c r="B1726" s="76"/>
    </row>
    <row r="1727" spans="1:2" ht="15">
      <c r="A1727" s="75"/>
      <c r="B1727" s="76"/>
    </row>
    <row r="1728" spans="1:2" ht="15">
      <c r="A1728" s="75"/>
      <c r="B1728" s="76"/>
    </row>
    <row r="1729" spans="1:2" ht="15">
      <c r="A1729" s="75"/>
      <c r="B1729" s="76"/>
    </row>
    <row r="1730" spans="1:2" ht="15">
      <c r="A1730" s="75"/>
      <c r="B1730" s="76"/>
    </row>
    <row r="1731" spans="1:2" ht="15">
      <c r="A1731" s="75"/>
      <c r="B1731" s="76"/>
    </row>
    <row r="1732" spans="1:2" ht="15">
      <c r="A1732" s="75"/>
      <c r="B1732" s="76"/>
    </row>
    <row r="1733" spans="1:2" ht="15">
      <c r="A1733" s="75"/>
      <c r="B1733" s="76"/>
    </row>
    <row r="1734" spans="1:2" ht="15">
      <c r="A1734" s="75"/>
      <c r="B1734" s="76"/>
    </row>
    <row r="1735" spans="1:2" ht="15">
      <c r="A1735" s="75"/>
      <c r="B1735" s="76"/>
    </row>
    <row r="1736" spans="1:2" ht="15">
      <c r="A1736" s="75"/>
      <c r="B1736" s="76"/>
    </row>
    <row r="1737" spans="1:2" ht="15">
      <c r="A1737" s="75"/>
      <c r="B1737" s="76"/>
    </row>
    <row r="1738" spans="1:2" ht="15">
      <c r="A1738" s="75"/>
      <c r="B1738" s="76"/>
    </row>
    <row r="1739" spans="1:2" ht="15">
      <c r="A1739" s="75"/>
      <c r="B1739" s="76"/>
    </row>
    <row r="1740" spans="1:2" ht="15">
      <c r="A1740" s="75"/>
      <c r="B1740" s="76"/>
    </row>
    <row r="1741" spans="1:2" ht="15">
      <c r="A1741" s="75"/>
      <c r="B1741" s="76"/>
    </row>
    <row r="1742" spans="1:2" ht="15">
      <c r="A1742" s="75"/>
      <c r="B1742" s="76"/>
    </row>
    <row r="1743" spans="1:2" ht="15">
      <c r="A1743" s="75"/>
      <c r="B1743" s="76"/>
    </row>
    <row r="1744" spans="1:2" ht="15">
      <c r="A1744" s="75"/>
      <c r="B1744" s="76"/>
    </row>
    <row r="1745" spans="1:2" ht="15">
      <c r="A1745" s="75"/>
      <c r="B1745" s="76"/>
    </row>
    <row r="1746" spans="1:2" ht="15">
      <c r="A1746" s="75"/>
      <c r="B1746" s="76"/>
    </row>
    <row r="1747" spans="1:2" ht="15">
      <c r="A1747" s="75"/>
      <c r="B1747" s="76"/>
    </row>
    <row r="1748" spans="1:2" ht="15">
      <c r="A1748" s="75"/>
      <c r="B1748" s="76"/>
    </row>
    <row r="1749" spans="1:2" ht="15">
      <c r="A1749" s="75"/>
      <c r="B1749" s="76"/>
    </row>
    <row r="1750" spans="1:2" ht="15">
      <c r="A1750" s="75"/>
      <c r="B1750" s="76"/>
    </row>
    <row r="1751" spans="1:2" ht="15">
      <c r="A1751" s="75"/>
      <c r="B1751" s="76"/>
    </row>
    <row r="1752" spans="1:2" ht="15">
      <c r="A1752" s="75"/>
      <c r="B1752" s="76"/>
    </row>
    <row r="1753" spans="1:2" ht="15">
      <c r="A1753" s="75"/>
      <c r="B1753" s="76"/>
    </row>
    <row r="1754" spans="1:2" ht="15">
      <c r="A1754" s="75"/>
      <c r="B1754" s="76"/>
    </row>
    <row r="1755" spans="1:2" ht="15">
      <c r="A1755" s="75"/>
      <c r="B1755" s="76"/>
    </row>
    <row r="1756" spans="1:2" ht="15">
      <c r="A1756" s="75"/>
      <c r="B1756" s="76"/>
    </row>
    <row r="1757" spans="1:2" ht="15">
      <c r="A1757" s="75"/>
      <c r="B1757" s="76"/>
    </row>
    <row r="1758" spans="1:2" ht="15">
      <c r="A1758" s="75"/>
      <c r="B1758" s="76"/>
    </row>
    <row r="1759" spans="1:2" ht="15">
      <c r="A1759" s="75"/>
      <c r="B1759" s="76"/>
    </row>
    <row r="1760" spans="1:2" ht="15">
      <c r="A1760" s="75"/>
      <c r="B1760" s="76"/>
    </row>
    <row r="1761" spans="1:2" ht="15">
      <c r="A1761" s="75"/>
      <c r="B1761" s="76"/>
    </row>
    <row r="1762" spans="1:2" ht="15">
      <c r="A1762" s="75"/>
      <c r="B1762" s="76"/>
    </row>
    <row r="1763" spans="1:2" ht="15">
      <c r="A1763" s="75"/>
      <c r="B1763" s="76"/>
    </row>
    <row r="1764" spans="1:2" ht="15">
      <c r="A1764" s="75"/>
      <c r="B1764" s="76"/>
    </row>
    <row r="1765" spans="1:2" ht="15">
      <c r="A1765" s="75"/>
      <c r="B1765" s="76"/>
    </row>
    <row r="1766" spans="1:2" ht="15">
      <c r="A1766" s="75"/>
      <c r="B1766" s="76"/>
    </row>
    <row r="1767" spans="1:2" ht="15">
      <c r="A1767" s="75"/>
      <c r="B1767" s="76"/>
    </row>
    <row r="1768" spans="1:2" ht="15">
      <c r="A1768" s="75"/>
      <c r="B1768" s="76"/>
    </row>
    <row r="1769" spans="1:2" ht="15">
      <c r="A1769" s="75"/>
      <c r="B1769" s="76"/>
    </row>
    <row r="1770" spans="1:2" ht="15">
      <c r="A1770" s="75"/>
      <c r="B1770" s="76"/>
    </row>
    <row r="1771" spans="1:2" ht="15">
      <c r="A1771" s="75"/>
      <c r="B1771" s="76"/>
    </row>
    <row r="1772" spans="1:2" ht="15">
      <c r="A1772" s="75"/>
      <c r="B1772" s="76"/>
    </row>
    <row r="1773" spans="1:2" ht="15">
      <c r="A1773" s="75"/>
      <c r="B1773" s="76"/>
    </row>
    <row r="1774" spans="1:2" ht="15">
      <c r="A1774" s="75"/>
      <c r="B1774" s="76"/>
    </row>
    <row r="1775" spans="1:2" ht="15">
      <c r="A1775" s="75"/>
      <c r="B1775" s="76"/>
    </row>
    <row r="1776" spans="1:2" ht="15">
      <c r="A1776" s="75"/>
      <c r="B1776" s="76"/>
    </row>
    <row r="1777" spans="1:2" ht="15">
      <c r="A1777" s="75"/>
      <c r="B1777" s="76"/>
    </row>
    <row r="1778" spans="1:2" ht="15">
      <c r="A1778" s="75"/>
      <c r="B1778" s="76"/>
    </row>
    <row r="1779" spans="1:2" ht="15">
      <c r="A1779" s="75"/>
      <c r="B1779" s="76"/>
    </row>
    <row r="1780" spans="1:2" ht="15">
      <c r="A1780" s="75"/>
      <c r="B1780" s="76"/>
    </row>
    <row r="1781" spans="1:2" ht="15">
      <c r="A1781" s="75"/>
      <c r="B1781" s="76"/>
    </row>
    <row r="1782" spans="1:2" ht="15">
      <c r="A1782" s="75"/>
      <c r="B1782" s="76"/>
    </row>
    <row r="1783" spans="1:2" ht="15">
      <c r="A1783" s="75"/>
      <c r="B1783" s="76"/>
    </row>
    <row r="1784" spans="1:2" ht="15">
      <c r="A1784" s="75"/>
      <c r="B1784" s="76"/>
    </row>
    <row r="1785" spans="1:2" ht="15">
      <c r="A1785" s="75"/>
      <c r="B1785" s="76"/>
    </row>
    <row r="1786" spans="1:2" ht="15">
      <c r="A1786" s="75"/>
      <c r="B1786" s="76"/>
    </row>
    <row r="1787" spans="1:2" ht="15">
      <c r="A1787" s="75"/>
      <c r="B1787" s="76"/>
    </row>
    <row r="1788" spans="1:2" ht="15">
      <c r="A1788" s="75"/>
      <c r="B1788" s="76"/>
    </row>
    <row r="1789" spans="1:2" ht="15">
      <c r="A1789" s="75"/>
      <c r="B1789" s="76"/>
    </row>
    <row r="1790" spans="1:2" ht="15">
      <c r="A1790" s="75"/>
      <c r="B1790" s="76"/>
    </row>
    <row r="1791" spans="1:2" ht="15">
      <c r="A1791" s="75"/>
      <c r="B1791" s="76"/>
    </row>
    <row r="1792" spans="1:2" ht="15">
      <c r="A1792" s="75"/>
      <c r="B1792" s="76"/>
    </row>
    <row r="1793" spans="1:2" ht="15">
      <c r="A1793" s="75"/>
      <c r="B1793" s="76"/>
    </row>
    <row r="1794" spans="1:2" ht="15">
      <c r="A1794" s="75"/>
      <c r="B1794" s="76"/>
    </row>
    <row r="1795" spans="1:2" ht="15">
      <c r="A1795" s="75"/>
      <c r="B1795" s="76"/>
    </row>
    <row r="1796" spans="1:2" ht="15">
      <c r="A1796" s="75"/>
      <c r="B1796" s="76"/>
    </row>
    <row r="1797" spans="1:2" ht="15">
      <c r="A1797" s="75"/>
      <c r="B1797" s="76"/>
    </row>
    <row r="1798" spans="1:2" ht="15">
      <c r="A1798" s="75"/>
      <c r="B1798" s="76"/>
    </row>
    <row r="1799" spans="1:2" ht="15">
      <c r="A1799" s="75"/>
      <c r="B1799" s="76"/>
    </row>
    <row r="1800" spans="1:2" ht="15">
      <c r="A1800" s="75"/>
      <c r="B1800" s="76"/>
    </row>
    <row r="1801" spans="1:2" ht="15">
      <c r="A1801" s="75"/>
      <c r="B1801" s="76"/>
    </row>
    <row r="1802" spans="1:2" ht="15">
      <c r="A1802" s="75"/>
      <c r="B1802" s="76"/>
    </row>
    <row r="1803" spans="1:2" ht="15">
      <c r="A1803" s="75"/>
      <c r="B1803" s="76"/>
    </row>
    <row r="1804" spans="1:2" ht="15">
      <c r="A1804" s="75"/>
      <c r="B1804" s="76"/>
    </row>
    <row r="1805" spans="1:2" ht="15">
      <c r="A1805" s="75"/>
      <c r="B1805" s="76"/>
    </row>
    <row r="1806" spans="1:2" ht="15">
      <c r="A1806" s="75"/>
      <c r="B1806" s="76"/>
    </row>
    <row r="1807" spans="1:2" ht="15">
      <c r="A1807" s="75"/>
      <c r="B1807" s="76"/>
    </row>
    <row r="1808" spans="1:2" ht="15">
      <c r="A1808" s="75"/>
      <c r="B1808" s="76"/>
    </row>
    <row r="1809" spans="1:2" ht="15">
      <c r="A1809" s="75"/>
      <c r="B1809" s="76"/>
    </row>
    <row r="1810" spans="1:2" ht="15">
      <c r="A1810" s="75"/>
      <c r="B1810" s="76"/>
    </row>
    <row r="1811" spans="1:2" ht="15">
      <c r="A1811" s="75"/>
      <c r="B1811" s="76"/>
    </row>
    <row r="1812" spans="1:2" ht="15">
      <c r="A1812" s="75"/>
      <c r="B1812" s="76"/>
    </row>
    <row r="1813" spans="1:2" ht="15">
      <c r="A1813" s="75"/>
      <c r="B1813" s="76"/>
    </row>
    <row r="1814" spans="1:2" ht="15">
      <c r="A1814" s="75"/>
      <c r="B1814" s="76"/>
    </row>
    <row r="1815" spans="1:2" ht="15">
      <c r="A1815" s="75"/>
      <c r="B1815" s="76"/>
    </row>
    <row r="1816" spans="1:2" ht="15">
      <c r="A1816" s="75"/>
      <c r="B1816" s="76"/>
    </row>
    <row r="1817" spans="1:2" ht="15">
      <c r="A1817" s="75"/>
      <c r="B1817" s="76"/>
    </row>
    <row r="1818" spans="1:2" ht="15">
      <c r="A1818" s="75"/>
      <c r="B1818" s="76"/>
    </row>
    <row r="1819" spans="1:2" ht="15">
      <c r="A1819" s="75"/>
      <c r="B1819" s="76"/>
    </row>
    <row r="1820" spans="1:2" ht="15">
      <c r="A1820" s="75"/>
      <c r="B1820" s="76"/>
    </row>
    <row r="1821" spans="1:2" ht="15">
      <c r="A1821" s="75"/>
      <c r="B1821" s="76"/>
    </row>
    <row r="1822" spans="1:2" ht="15">
      <c r="A1822" s="75"/>
      <c r="B1822" s="76"/>
    </row>
    <row r="1823" spans="1:2" ht="15">
      <c r="A1823" s="75"/>
      <c r="B1823" s="76"/>
    </row>
    <row r="1824" spans="1:2" ht="15">
      <c r="A1824" s="75"/>
      <c r="B1824" s="76"/>
    </row>
    <row r="1825" spans="1:2" ht="15">
      <c r="A1825" s="75"/>
      <c r="B1825" s="76"/>
    </row>
    <row r="1826" spans="1:2" ht="15">
      <c r="A1826" s="75"/>
      <c r="B1826" s="76"/>
    </row>
    <row r="1827" spans="1:2" ht="15">
      <c r="A1827" s="75"/>
      <c r="B1827" s="76"/>
    </row>
    <row r="1828" spans="1:2" ht="15">
      <c r="A1828" s="75"/>
      <c r="B1828" s="76"/>
    </row>
    <row r="1829" spans="1:2" ht="15">
      <c r="A1829" s="75"/>
      <c r="B1829" s="76"/>
    </row>
    <row r="1830" spans="1:2" ht="15">
      <c r="A1830" s="75"/>
      <c r="B1830" s="76"/>
    </row>
    <row r="1831" spans="1:2" ht="15">
      <c r="A1831" s="75"/>
      <c r="B1831" s="76"/>
    </row>
    <row r="1832" spans="1:2" ht="15">
      <c r="A1832" s="75"/>
      <c r="B1832" s="76"/>
    </row>
    <row r="1833" spans="1:2" ht="15">
      <c r="A1833" s="75"/>
      <c r="B1833" s="76"/>
    </row>
    <row r="1834" spans="1:2" ht="15">
      <c r="A1834" s="75"/>
      <c r="B1834" s="76"/>
    </row>
    <row r="1835" spans="1:2" ht="15">
      <c r="A1835" s="75"/>
      <c r="B1835" s="76"/>
    </row>
    <row r="1836" spans="1:2" ht="15">
      <c r="A1836" s="75"/>
      <c r="B1836" s="76"/>
    </row>
    <row r="1837" spans="1:2" ht="15">
      <c r="A1837" s="75"/>
      <c r="B1837" s="76"/>
    </row>
    <row r="1838" spans="1:2" ht="15">
      <c r="A1838" s="75"/>
      <c r="B1838" s="76"/>
    </row>
    <row r="1839" spans="1:2" ht="15">
      <c r="A1839" s="75"/>
      <c r="B1839" s="76"/>
    </row>
    <row r="1840" spans="1:2" ht="15">
      <c r="A1840" s="75"/>
      <c r="B1840" s="76"/>
    </row>
    <row r="1841" spans="1:2" ht="15">
      <c r="A1841" s="75"/>
      <c r="B1841" s="76"/>
    </row>
    <row r="1842" spans="1:2" ht="15">
      <c r="A1842" s="75"/>
      <c r="B1842" s="76"/>
    </row>
    <row r="1843" spans="1:2" ht="15">
      <c r="A1843" s="75"/>
      <c r="B1843" s="76"/>
    </row>
    <row r="1844" spans="1:2" ht="15">
      <c r="A1844" s="75"/>
      <c r="B1844" s="76"/>
    </row>
    <row r="1845" spans="1:2" ht="15">
      <c r="A1845" s="75"/>
      <c r="B1845" s="76"/>
    </row>
    <row r="1846" spans="1:2" ht="15">
      <c r="A1846" s="75"/>
      <c r="B1846" s="76"/>
    </row>
    <row r="1847" spans="1:2" ht="15">
      <c r="A1847" s="75"/>
      <c r="B1847" s="76"/>
    </row>
    <row r="1848" spans="1:2" ht="15">
      <c r="A1848" s="75"/>
      <c r="B1848" s="76"/>
    </row>
    <row r="1849" spans="1:2" ht="15">
      <c r="A1849" s="75"/>
      <c r="B1849" s="76"/>
    </row>
    <row r="1850" spans="1:2" ht="15">
      <c r="A1850" s="75"/>
      <c r="B1850" s="76"/>
    </row>
    <row r="1851" spans="1:2" ht="15">
      <c r="A1851" s="75"/>
      <c r="B1851" s="76"/>
    </row>
    <row r="1852" spans="1:2" ht="15">
      <c r="A1852" s="75"/>
      <c r="B1852" s="76"/>
    </row>
    <row r="1853" spans="1:2" ht="15">
      <c r="A1853" s="75"/>
      <c r="B1853" s="76"/>
    </row>
    <row r="1854" spans="1:2" ht="15">
      <c r="A1854" s="75"/>
      <c r="B1854" s="76"/>
    </row>
    <row r="1855" spans="1:2" ht="15">
      <c r="A1855" s="75"/>
      <c r="B1855" s="76"/>
    </row>
    <row r="1856" spans="1:2" ht="15">
      <c r="A1856" s="75"/>
      <c r="B1856" s="76"/>
    </row>
    <row r="1857" spans="1:2" ht="15">
      <c r="A1857" s="75"/>
      <c r="B1857" s="76"/>
    </row>
    <row r="1858" spans="1:2" ht="15">
      <c r="A1858" s="75"/>
      <c r="B1858" s="76"/>
    </row>
    <row r="1859" spans="1:2" ht="15">
      <c r="A1859" s="75"/>
      <c r="B1859" s="76"/>
    </row>
    <row r="1860" spans="1:2" ht="15">
      <c r="A1860" s="75"/>
      <c r="B1860" s="76"/>
    </row>
    <row r="1861" spans="1:2" ht="15">
      <c r="A1861" s="75"/>
      <c r="B1861" s="76"/>
    </row>
    <row r="1862" spans="1:2" ht="15">
      <c r="A1862" s="75"/>
      <c r="B1862" s="76"/>
    </row>
    <row r="1863" spans="1:2" ht="15">
      <c r="A1863" s="75"/>
      <c r="B1863" s="76"/>
    </row>
    <row r="1864" spans="1:2" ht="15">
      <c r="A1864" s="75"/>
      <c r="B1864" s="76"/>
    </row>
    <row r="1865" spans="1:2" ht="15">
      <c r="A1865" s="75"/>
      <c r="B1865" s="76"/>
    </row>
    <row r="1866" spans="1:2" ht="15">
      <c r="A1866" s="75"/>
      <c r="B1866" s="76"/>
    </row>
    <row r="1867" spans="1:2" ht="15">
      <c r="A1867" s="75"/>
      <c r="B1867" s="76"/>
    </row>
    <row r="1868" spans="1:2" ht="15">
      <c r="A1868" s="75"/>
      <c r="B1868" s="76"/>
    </row>
    <row r="1869" spans="1:2" ht="15">
      <c r="A1869" s="75"/>
      <c r="B1869" s="76"/>
    </row>
    <row r="1870" spans="1:2" ht="15">
      <c r="A1870" s="75"/>
      <c r="B1870" s="76"/>
    </row>
    <row r="1871" spans="1:2" ht="15">
      <c r="A1871" s="75"/>
      <c r="B1871" s="76"/>
    </row>
    <row r="1872" spans="1:2" ht="15">
      <c r="A1872" s="75"/>
      <c r="B1872" s="76"/>
    </row>
    <row r="1873" spans="1:2" ht="15">
      <c r="A1873" s="75"/>
      <c r="B1873" s="76"/>
    </row>
    <row r="1874" spans="1:2" ht="15">
      <c r="A1874" s="75"/>
      <c r="B1874" s="76"/>
    </row>
    <row r="1875" spans="1:2" ht="15">
      <c r="A1875" s="75"/>
      <c r="B1875" s="76"/>
    </row>
    <row r="1876" spans="1:2" ht="15">
      <c r="A1876" s="75"/>
      <c r="B1876" s="76"/>
    </row>
    <row r="1877" spans="1:2" ht="15">
      <c r="A1877" s="75"/>
      <c r="B1877" s="76"/>
    </row>
    <row r="1878" spans="1:2" ht="15">
      <c r="A1878" s="75"/>
      <c r="B1878" s="76"/>
    </row>
    <row r="1879" spans="1:2" ht="15">
      <c r="A1879" s="75"/>
      <c r="B1879" s="76"/>
    </row>
    <row r="1880" spans="1:2" ht="15">
      <c r="A1880" s="75"/>
      <c r="B1880" s="76"/>
    </row>
    <row r="1881" spans="1:2" ht="15">
      <c r="A1881" s="75"/>
      <c r="B1881" s="76"/>
    </row>
    <row r="1882" spans="1:2" ht="15">
      <c r="A1882" s="75"/>
      <c r="B1882" s="76"/>
    </row>
    <row r="1883" spans="1:2" ht="15">
      <c r="A1883" s="75"/>
      <c r="B1883" s="76"/>
    </row>
    <row r="1884" spans="1:2" ht="15">
      <c r="A1884" s="75"/>
      <c r="B1884" s="76"/>
    </row>
    <row r="1885" spans="1:2" ht="15">
      <c r="A1885" s="75"/>
      <c r="B1885" s="76"/>
    </row>
    <row r="1886" spans="1:2" ht="15">
      <c r="A1886" s="75"/>
      <c r="B1886" s="76"/>
    </row>
    <row r="1887" spans="1:2" ht="15">
      <c r="A1887" s="75"/>
      <c r="B1887" s="76"/>
    </row>
    <row r="1888" spans="1:2" ht="15">
      <c r="A1888" s="75"/>
      <c r="B1888" s="76"/>
    </row>
    <row r="1889" spans="1:2" ht="15">
      <c r="A1889" s="75"/>
      <c r="B1889" s="76"/>
    </row>
    <row r="1890" spans="1:2" ht="15">
      <c r="A1890" s="75"/>
      <c r="B1890" s="76"/>
    </row>
    <row r="1891" spans="1:2" ht="15">
      <c r="A1891" s="75"/>
      <c r="B1891" s="76"/>
    </row>
    <row r="1892" spans="1:2" ht="15">
      <c r="A1892" s="75"/>
      <c r="B1892" s="76"/>
    </row>
    <row r="1893" spans="1:2" ht="15">
      <c r="A1893" s="75"/>
      <c r="B1893" s="76"/>
    </row>
    <row r="1894" spans="1:2" ht="15">
      <c r="A1894" s="75"/>
      <c r="B1894" s="76"/>
    </row>
    <row r="1895" spans="1:2" ht="15">
      <c r="A1895" s="75"/>
      <c r="B1895" s="76"/>
    </row>
    <row r="1896" spans="1:2" ht="15">
      <c r="A1896" s="75"/>
      <c r="B1896" s="76"/>
    </row>
    <row r="1897" spans="1:2" ht="15">
      <c r="A1897" s="75"/>
      <c r="B1897" s="76"/>
    </row>
    <row r="1898" spans="1:2" ht="15">
      <c r="A1898" s="75"/>
      <c r="B1898" s="76"/>
    </row>
    <row r="1899" spans="1:2" ht="15">
      <c r="A1899" s="75"/>
      <c r="B1899" s="76"/>
    </row>
    <row r="1900" spans="1:2" ht="15">
      <c r="A1900" s="75"/>
      <c r="B1900" s="76"/>
    </row>
    <row r="1901" spans="1:2" ht="15">
      <c r="A1901" s="75"/>
      <c r="B1901" s="76"/>
    </row>
    <row r="1902" spans="1:2" ht="15">
      <c r="A1902" s="75"/>
      <c r="B1902" s="76"/>
    </row>
    <row r="1903" spans="1:2" ht="15">
      <c r="A1903" s="75"/>
      <c r="B1903" s="76"/>
    </row>
    <row r="1904" spans="1:2" ht="15">
      <c r="A1904" s="75"/>
      <c r="B1904" s="76"/>
    </row>
    <row r="1905" spans="1:2" ht="15">
      <c r="A1905" s="75"/>
      <c r="B1905" s="76"/>
    </row>
    <row r="1906" spans="1:2" ht="15">
      <c r="A1906" s="75"/>
      <c r="B1906" s="76"/>
    </row>
    <row r="1907" spans="1:2" ht="15">
      <c r="A1907" s="75"/>
      <c r="B1907" s="76"/>
    </row>
    <row r="1908" spans="1:2" ht="15">
      <c r="A1908" s="75"/>
      <c r="B1908" s="76"/>
    </row>
    <row r="1909" spans="1:2" ht="15">
      <c r="A1909" s="75"/>
      <c r="B1909" s="76"/>
    </row>
    <row r="1910" spans="1:2" ht="15">
      <c r="A1910" s="75"/>
      <c r="B1910" s="76"/>
    </row>
    <row r="1911" spans="1:2" ht="15">
      <c r="A1911" s="75"/>
      <c r="B1911" s="76"/>
    </row>
    <row r="1912" spans="1:2" ht="15">
      <c r="A1912" s="75"/>
      <c r="B1912" s="76"/>
    </row>
    <row r="1913" spans="1:2" ht="15">
      <c r="A1913" s="75"/>
      <c r="B1913" s="76"/>
    </row>
    <row r="1914" spans="1:2" ht="15">
      <c r="A1914" s="75"/>
      <c r="B1914" s="76"/>
    </row>
    <row r="1915" spans="1:2" ht="15">
      <c r="A1915" s="75"/>
      <c r="B1915" s="76"/>
    </row>
    <row r="1916" spans="1:2" ht="15">
      <c r="A1916" s="75"/>
      <c r="B1916" s="76"/>
    </row>
    <row r="1917" spans="1:2" ht="15">
      <c r="A1917" s="75"/>
      <c r="B1917" s="76"/>
    </row>
    <row r="1918" spans="1:2" ht="15">
      <c r="A1918" s="75"/>
      <c r="B1918" s="76"/>
    </row>
    <row r="1919" spans="1:2" ht="15">
      <c r="A1919" s="75"/>
      <c r="B1919" s="76"/>
    </row>
    <row r="1920" spans="1:2" ht="15">
      <c r="A1920" s="75"/>
      <c r="B1920" s="76"/>
    </row>
    <row r="1921" spans="1:2" ht="15">
      <c r="A1921" s="75"/>
      <c r="B1921" s="76"/>
    </row>
    <row r="1922" spans="1:2" ht="15">
      <c r="A1922" s="75"/>
      <c r="B1922" s="76"/>
    </row>
    <row r="1923" spans="1:2" ht="15">
      <c r="A1923" s="75"/>
      <c r="B1923" s="76"/>
    </row>
    <row r="1924" spans="1:2" ht="15">
      <c r="A1924" s="75"/>
      <c r="B1924" s="76"/>
    </row>
    <row r="1925" spans="1:2" ht="15">
      <c r="A1925" s="75"/>
      <c r="B1925" s="76"/>
    </row>
    <row r="1926" spans="1:2" ht="15">
      <c r="A1926" s="75"/>
      <c r="B1926" s="76"/>
    </row>
    <row r="1927" spans="1:2" ht="15">
      <c r="A1927" s="75"/>
      <c r="B1927" s="76"/>
    </row>
    <row r="1928" spans="1:2" ht="15">
      <c r="A1928" s="75"/>
      <c r="B1928" s="76"/>
    </row>
    <row r="1929" spans="1:2" ht="15">
      <c r="A1929" s="75"/>
      <c r="B1929" s="76"/>
    </row>
    <row r="1930" spans="1:2" ht="15">
      <c r="A1930" s="75"/>
      <c r="B1930" s="76"/>
    </row>
    <row r="1931" spans="1:2" ht="15">
      <c r="A1931" s="75"/>
      <c r="B1931" s="76"/>
    </row>
    <row r="1932" spans="1:2" ht="15">
      <c r="A1932" s="75"/>
      <c r="B1932" s="76"/>
    </row>
    <row r="1933" spans="1:2" ht="15">
      <c r="A1933" s="75"/>
      <c r="B1933" s="76"/>
    </row>
    <row r="1934" spans="1:2" ht="15">
      <c r="A1934" s="75"/>
      <c r="B1934" s="76"/>
    </row>
    <row r="1935" spans="1:2" ht="15">
      <c r="A1935" s="75"/>
      <c r="B1935" s="76"/>
    </row>
    <row r="1936" spans="1:2" ht="15">
      <c r="A1936" s="75"/>
      <c r="B1936" s="76"/>
    </row>
    <row r="1937" spans="1:2" ht="15">
      <c r="A1937" s="75"/>
      <c r="B1937" s="76"/>
    </row>
    <row r="1938" spans="1:2" ht="15">
      <c r="A1938" s="75"/>
      <c r="B1938" s="76"/>
    </row>
    <row r="1939" spans="1:2" ht="15">
      <c r="A1939" s="75"/>
      <c r="B1939" s="76"/>
    </row>
    <row r="1940" spans="1:2" ht="15">
      <c r="A1940" s="75"/>
      <c r="B1940" s="76"/>
    </row>
    <row r="1941" spans="1:2" ht="15">
      <c r="A1941" s="75"/>
      <c r="B1941" s="76"/>
    </row>
    <row r="1942" spans="1:2" ht="15">
      <c r="A1942" s="75"/>
      <c r="B1942" s="76"/>
    </row>
    <row r="1943" spans="1:2" ht="15">
      <c r="A1943" s="75"/>
      <c r="B1943" s="76"/>
    </row>
    <row r="1944" spans="1:2" ht="15">
      <c r="A1944" s="75"/>
      <c r="B1944" s="76"/>
    </row>
    <row r="1945" spans="1:2" ht="15">
      <c r="A1945" s="75"/>
      <c r="B1945" s="76"/>
    </row>
    <row r="1946" spans="1:2" ht="15">
      <c r="A1946" s="75"/>
      <c r="B1946" s="76"/>
    </row>
    <row r="1947" spans="1:2" ht="15">
      <c r="A1947" s="75"/>
      <c r="B1947" s="76"/>
    </row>
    <row r="1948" spans="1:2" ht="15">
      <c r="A1948" s="75"/>
      <c r="B1948" s="76"/>
    </row>
    <row r="1949" spans="1:2" ht="15">
      <c r="A1949" s="75"/>
      <c r="B1949" s="76"/>
    </row>
    <row r="1950" spans="1:2" ht="15">
      <c r="A1950" s="75"/>
      <c r="B1950" s="76"/>
    </row>
    <row r="1951" spans="1:2" ht="15">
      <c r="A1951" s="75"/>
      <c r="B1951" s="76"/>
    </row>
    <row r="1952" spans="1:2" ht="15">
      <c r="A1952" s="75"/>
      <c r="B1952" s="76"/>
    </row>
    <row r="1953" spans="1:2" ht="15">
      <c r="A1953" s="75"/>
      <c r="B1953" s="76"/>
    </row>
    <row r="1954" spans="1:2" ht="15">
      <c r="A1954" s="75"/>
      <c r="B1954" s="76"/>
    </row>
    <row r="1955" spans="1:2" ht="15">
      <c r="A1955" s="75"/>
      <c r="B1955" s="76"/>
    </row>
    <row r="1956" spans="1:2" ht="15">
      <c r="A1956" s="75"/>
      <c r="B1956" s="76"/>
    </row>
    <row r="1957" spans="1:2" ht="15">
      <c r="A1957" s="75"/>
      <c r="B1957" s="76"/>
    </row>
    <row r="1958" spans="1:2" ht="15">
      <c r="A1958" s="75"/>
      <c r="B1958" s="76"/>
    </row>
    <row r="1959" spans="1:2" ht="15">
      <c r="A1959" s="75"/>
      <c r="B1959" s="76"/>
    </row>
    <row r="1960" spans="1:2" ht="15">
      <c r="A1960" s="75"/>
      <c r="B1960" s="76"/>
    </row>
    <row r="1961" spans="1:2" ht="15">
      <c r="A1961" s="75"/>
      <c r="B1961" s="76"/>
    </row>
    <row r="1962" spans="1:2" ht="15">
      <c r="A1962" s="75"/>
      <c r="B1962" s="76"/>
    </row>
    <row r="1963" spans="1:2" ht="15">
      <c r="A1963" s="75"/>
      <c r="B1963" s="76"/>
    </row>
    <row r="1964" spans="1:2" ht="15">
      <c r="A1964" s="75"/>
      <c r="B1964" s="76"/>
    </row>
    <row r="1965" spans="1:2" ht="15">
      <c r="A1965" s="75"/>
      <c r="B1965" s="76"/>
    </row>
    <row r="1966" spans="1:2" ht="15">
      <c r="A1966" s="75"/>
      <c r="B1966" s="76"/>
    </row>
    <row r="1967" spans="1:2" ht="15">
      <c r="A1967" s="75"/>
      <c r="B1967" s="76"/>
    </row>
    <row r="1968" spans="1:2" ht="15">
      <c r="A1968" s="75"/>
      <c r="B1968" s="76"/>
    </row>
    <row r="1969" spans="1:2" ht="15">
      <c r="A1969" s="75"/>
      <c r="B1969" s="76"/>
    </row>
    <row r="1970" spans="1:2" ht="15">
      <c r="A1970" s="75"/>
      <c r="B1970" s="76"/>
    </row>
    <row r="1971" spans="1:2" ht="15">
      <c r="A1971" s="75"/>
      <c r="B1971" s="76"/>
    </row>
    <row r="1972" spans="1:2" ht="15">
      <c r="A1972" s="75"/>
      <c r="B1972" s="76"/>
    </row>
    <row r="1973" spans="1:2" ht="15">
      <c r="A1973" s="75"/>
      <c r="B1973" s="76"/>
    </row>
    <row r="1974" spans="1:2" ht="15">
      <c r="A1974" s="75"/>
      <c r="B1974" s="76"/>
    </row>
    <row r="1975" spans="1:2" ht="15">
      <c r="A1975" s="75"/>
      <c r="B1975" s="76"/>
    </row>
    <row r="1976" spans="1:2" ht="15">
      <c r="A1976" s="75"/>
      <c r="B1976" s="76"/>
    </row>
    <row r="1977" spans="1:2" ht="15">
      <c r="A1977" s="75"/>
      <c r="B1977" s="76"/>
    </row>
    <row r="1978" spans="1:2" ht="15">
      <c r="A1978" s="75"/>
      <c r="B1978" s="76"/>
    </row>
    <row r="1979" spans="1:2" ht="15">
      <c r="A1979" s="75"/>
      <c r="B1979" s="76"/>
    </row>
    <row r="1980" spans="1:2" ht="15">
      <c r="A1980" s="75"/>
      <c r="B1980" s="76"/>
    </row>
    <row r="1981" spans="1:2" ht="15">
      <c r="A1981" s="75"/>
      <c r="B1981" s="76"/>
    </row>
    <row r="1982" spans="1:2" ht="15">
      <c r="A1982" s="75"/>
      <c r="B1982" s="76"/>
    </row>
    <row r="1983" spans="1:2" ht="15">
      <c r="A1983" s="75"/>
      <c r="B1983" s="76"/>
    </row>
    <row r="1984" spans="1:2" ht="15">
      <c r="A1984" s="75"/>
      <c r="B1984" s="76"/>
    </row>
    <row r="1985" spans="1:2" ht="15">
      <c r="A1985" s="75"/>
      <c r="B1985" s="76"/>
    </row>
    <row r="1986" spans="1:2" ht="15">
      <c r="A1986" s="75"/>
      <c r="B1986" s="76"/>
    </row>
    <row r="1987" spans="1:2" ht="15">
      <c r="A1987" s="75"/>
      <c r="B1987" s="76"/>
    </row>
    <row r="1988" spans="1:2" ht="15">
      <c r="A1988" s="75"/>
      <c r="B1988" s="76"/>
    </row>
    <row r="1989" spans="1:2" ht="15">
      <c r="A1989" s="75"/>
      <c r="B1989" s="76"/>
    </row>
    <row r="1990" spans="1:2" ht="15">
      <c r="A1990" s="75"/>
      <c r="B1990" s="76"/>
    </row>
    <row r="1991" spans="1:2" ht="15">
      <c r="A1991" s="75"/>
      <c r="B1991" s="76"/>
    </row>
    <row r="1992" spans="1:2" ht="15">
      <c r="A1992" s="75"/>
      <c r="B1992" s="76"/>
    </row>
    <row r="1993" spans="1:2" ht="15">
      <c r="A1993" s="75"/>
      <c r="B1993" s="76"/>
    </row>
    <row r="1994" spans="1:2" ht="15">
      <c r="A1994" s="75"/>
      <c r="B1994" s="76"/>
    </row>
    <row r="1995" spans="1:2" ht="15">
      <c r="A1995" s="75"/>
      <c r="B1995" s="76"/>
    </row>
    <row r="1996" spans="1:2" ht="15">
      <c r="A1996" s="75"/>
      <c r="B1996" s="76"/>
    </row>
    <row r="1997" spans="1:2" ht="15">
      <c r="A1997" s="75"/>
      <c r="B1997" s="76"/>
    </row>
    <row r="1998" spans="1:2" ht="15">
      <c r="A1998" s="75"/>
      <c r="B1998" s="76"/>
    </row>
    <row r="1999" spans="1:2" ht="15">
      <c r="A1999" s="75"/>
      <c r="B1999" s="76"/>
    </row>
    <row r="2000" spans="1:2" ht="15">
      <c r="A2000" s="75"/>
      <c r="B2000" s="76"/>
    </row>
    <row r="2001" spans="1:2" ht="15">
      <c r="A2001" s="75"/>
      <c r="B2001" s="76"/>
    </row>
    <row r="2002" spans="1:2" ht="15">
      <c r="A2002" s="75"/>
      <c r="B2002" s="76"/>
    </row>
    <row r="2003" spans="1:2" ht="15">
      <c r="A2003" s="75"/>
      <c r="B2003" s="76"/>
    </row>
    <row r="2004" spans="1:2" ht="15">
      <c r="A2004" s="75"/>
      <c r="B2004" s="76"/>
    </row>
    <row r="2005" spans="1:2" ht="15">
      <c r="A2005" s="75"/>
      <c r="B2005" s="76"/>
    </row>
    <row r="2006" spans="1:2" ht="15">
      <c r="A2006" s="75"/>
      <c r="B2006" s="76"/>
    </row>
    <row r="2007" spans="1:2" ht="15">
      <c r="A2007" s="75"/>
      <c r="B2007" s="76"/>
    </row>
    <row r="2008" spans="1:2" ht="15">
      <c r="A2008" s="75"/>
      <c r="B2008" s="76"/>
    </row>
    <row r="2009" spans="1:2" ht="15">
      <c r="A2009" s="75"/>
      <c r="B2009" s="76"/>
    </row>
    <row r="2010" spans="1:2" ht="15">
      <c r="A2010" s="75"/>
      <c r="B2010" s="76"/>
    </row>
    <row r="2011" spans="1:2" ht="15">
      <c r="A2011" s="75"/>
      <c r="B2011" s="76"/>
    </row>
    <row r="2012" spans="1:2" ht="15">
      <c r="A2012" s="75"/>
      <c r="B2012" s="76"/>
    </row>
    <row r="2013" spans="1:2" ht="15">
      <c r="A2013" s="75"/>
      <c r="B2013" s="76"/>
    </row>
    <row r="2014" spans="1:2" ht="15">
      <c r="A2014" s="75"/>
      <c r="B2014" s="76"/>
    </row>
    <row r="2015" spans="1:2" ht="15">
      <c r="A2015" s="75"/>
      <c r="B2015" s="76"/>
    </row>
    <row r="2016" spans="1:2" ht="15">
      <c r="A2016" s="75"/>
      <c r="B2016" s="76"/>
    </row>
    <row r="2017" spans="1:2" ht="15">
      <c r="A2017" s="75"/>
      <c r="B2017" s="76"/>
    </row>
    <row r="2018" spans="1:2" ht="15">
      <c r="A2018" s="75"/>
      <c r="B2018" s="76"/>
    </row>
    <row r="2019" spans="1:2" ht="15">
      <c r="A2019" s="75"/>
      <c r="B2019" s="76"/>
    </row>
    <row r="2020" spans="1:2" ht="15">
      <c r="A2020" s="75"/>
      <c r="B2020" s="76"/>
    </row>
    <row r="2021" spans="1:2" ht="15">
      <c r="A2021" s="75"/>
      <c r="B2021" s="76"/>
    </row>
    <row r="2022" spans="1:2" ht="15">
      <c r="A2022" s="75"/>
      <c r="B2022" s="76"/>
    </row>
    <row r="2023" spans="1:2" ht="15">
      <c r="A2023" s="75"/>
      <c r="B2023" s="76"/>
    </row>
    <row r="2024" spans="1:2" ht="15">
      <c r="A2024" s="75"/>
      <c r="B2024" s="76"/>
    </row>
    <row r="2025" spans="1:2" ht="15">
      <c r="A2025" s="75"/>
      <c r="B2025" s="76"/>
    </row>
    <row r="2026" spans="1:2" ht="15">
      <c r="A2026" s="75"/>
      <c r="B2026" s="76"/>
    </row>
    <row r="2027" spans="1:2" ht="15">
      <c r="A2027" s="75"/>
      <c r="B2027" s="76"/>
    </row>
    <row r="2028" spans="1:2" ht="15">
      <c r="A2028" s="75"/>
      <c r="B2028" s="76"/>
    </row>
    <row r="2029" spans="1:2" ht="15">
      <c r="A2029" s="75"/>
      <c r="B2029" s="76"/>
    </row>
    <row r="2030" spans="1:2" ht="15">
      <c r="A2030" s="75"/>
      <c r="B2030" s="76"/>
    </row>
    <row r="2031" spans="1:2" ht="15">
      <c r="A2031" s="75"/>
      <c r="B2031" s="76"/>
    </row>
    <row r="2032" spans="1:2" ht="15">
      <c r="A2032" s="75"/>
      <c r="B2032" s="76"/>
    </row>
    <row r="2033" spans="1:2" ht="15">
      <c r="A2033" s="75"/>
      <c r="B2033" s="76"/>
    </row>
    <row r="2034" spans="1:2" ht="15">
      <c r="A2034" s="75"/>
      <c r="B2034" s="76"/>
    </row>
    <row r="2035" spans="1:2" ht="15">
      <c r="A2035" s="75"/>
      <c r="B2035" s="76"/>
    </row>
    <row r="2036" spans="1:2" ht="15">
      <c r="A2036" s="75"/>
      <c r="B2036" s="76"/>
    </row>
    <row r="2037" spans="1:2" ht="15">
      <c r="A2037" s="75"/>
      <c r="B2037" s="76"/>
    </row>
    <row r="2038" spans="1:2" ht="15">
      <c r="A2038" s="75"/>
      <c r="B2038" s="76"/>
    </row>
    <row r="2039" spans="1:2" ht="15">
      <c r="A2039" s="75"/>
      <c r="B2039" s="76"/>
    </row>
    <row r="2040" spans="1:2" ht="15">
      <c r="A2040" s="75"/>
      <c r="B2040" s="76"/>
    </row>
    <row r="2041" spans="1:2" ht="15">
      <c r="A2041" s="75"/>
      <c r="B2041" s="76"/>
    </row>
    <row r="2042" spans="1:2" ht="15">
      <c r="A2042" s="75"/>
      <c r="B2042" s="76"/>
    </row>
    <row r="2043" spans="1:2" ht="15">
      <c r="A2043" s="75"/>
      <c r="B2043" s="76"/>
    </row>
    <row r="2044" spans="1:2" ht="15">
      <c r="A2044" s="75"/>
      <c r="B2044" s="76"/>
    </row>
    <row r="2045" spans="1:2" ht="15">
      <c r="A2045" s="75"/>
      <c r="B2045" s="76"/>
    </row>
    <row r="2046" spans="1:2" ht="15">
      <c r="A2046" s="75"/>
      <c r="B2046" s="76"/>
    </row>
    <row r="2047" spans="1:2" ht="15">
      <c r="A2047" s="75"/>
      <c r="B2047" s="76"/>
    </row>
    <row r="2048" spans="1:2" ht="15">
      <c r="A2048" s="75"/>
      <c r="B2048" s="76"/>
    </row>
    <row r="2049" spans="1:2" ht="15">
      <c r="A2049" s="75"/>
      <c r="B2049" s="76"/>
    </row>
    <row r="2050" spans="1:2" ht="15">
      <c r="A2050" s="75"/>
      <c r="B2050" s="76"/>
    </row>
    <row r="2051" spans="1:2" ht="15">
      <c r="A2051" s="75"/>
      <c r="B2051" s="76"/>
    </row>
    <row r="2052" spans="1:2" ht="15">
      <c r="A2052" s="75"/>
      <c r="B2052" s="76"/>
    </row>
    <row r="2053" spans="1:2" ht="15">
      <c r="A2053" s="75"/>
      <c r="B2053" s="76"/>
    </row>
    <row r="2054" spans="1:2" ht="15">
      <c r="A2054" s="75"/>
      <c r="B2054" s="76"/>
    </row>
    <row r="2055" spans="1:2" ht="15">
      <c r="A2055" s="75"/>
      <c r="B2055" s="76"/>
    </row>
    <row r="2056" spans="1:2" ht="15">
      <c r="A2056" s="75"/>
      <c r="B2056" s="76"/>
    </row>
    <row r="2057" spans="1:2" ht="15">
      <c r="A2057" s="75"/>
      <c r="B2057" s="76"/>
    </row>
    <row r="2058" spans="1:2" ht="15">
      <c r="A2058" s="75"/>
      <c r="B2058" s="76"/>
    </row>
    <row r="2059" spans="1:2" ht="15">
      <c r="A2059" s="75"/>
      <c r="B2059" s="76"/>
    </row>
    <row r="2060" spans="1:2" ht="15">
      <c r="A2060" s="75"/>
      <c r="B2060" s="76"/>
    </row>
    <row r="2061" spans="1:2" ht="15">
      <c r="A2061" s="75"/>
      <c r="B2061" s="76"/>
    </row>
    <row r="2062" spans="1:2" ht="15">
      <c r="A2062" s="75"/>
      <c r="B2062" s="76"/>
    </row>
    <row r="2063" spans="1:2" ht="15">
      <c r="A2063" s="75"/>
      <c r="B2063" s="76"/>
    </row>
    <row r="2064" spans="1:2" ht="15">
      <c r="A2064" s="75"/>
      <c r="B2064" s="76"/>
    </row>
    <row r="2065" spans="1:2" ht="15">
      <c r="A2065" s="75"/>
      <c r="B2065" s="76"/>
    </row>
    <row r="2066" spans="1:2" ht="15">
      <c r="A2066" s="75"/>
      <c r="B2066" s="76"/>
    </row>
    <row r="2067" spans="1:2" ht="15">
      <c r="A2067" s="75"/>
      <c r="B2067" s="76"/>
    </row>
    <row r="2068" spans="1:2" ht="15">
      <c r="A2068" s="75"/>
      <c r="B2068" s="76"/>
    </row>
    <row r="2069" spans="1:2" ht="15">
      <c r="A2069" s="75"/>
      <c r="B2069" s="76"/>
    </row>
    <row r="2070" spans="1:2" ht="15">
      <c r="A2070" s="75"/>
      <c r="B2070" s="76"/>
    </row>
    <row r="2071" spans="1:2" ht="15">
      <c r="A2071" s="75"/>
      <c r="B2071" s="76"/>
    </row>
    <row r="2072" spans="1:2" ht="15">
      <c r="A2072" s="75"/>
      <c r="B2072" s="76"/>
    </row>
    <row r="2073" spans="1:2" ht="15">
      <c r="A2073" s="75"/>
      <c r="B2073" s="76"/>
    </row>
    <row r="2074" spans="1:2" ht="15">
      <c r="A2074" s="75"/>
      <c r="B2074" s="76"/>
    </row>
    <row r="2075" spans="1:2" ht="15">
      <c r="A2075" s="75"/>
      <c r="B2075" s="76"/>
    </row>
    <row r="2076" spans="1:2" ht="15">
      <c r="A2076" s="75"/>
      <c r="B2076" s="76"/>
    </row>
    <row r="2077" spans="1:2" ht="15">
      <c r="A2077" s="75"/>
      <c r="B2077" s="76"/>
    </row>
    <row r="2078" spans="1:2" ht="15">
      <c r="A2078" s="75"/>
      <c r="B2078" s="76"/>
    </row>
    <row r="2079" spans="1:2" ht="15">
      <c r="A2079" s="75"/>
      <c r="B2079" s="76"/>
    </row>
    <row r="2080" spans="1:2" ht="15">
      <c r="A2080" s="75"/>
      <c r="B2080" s="76"/>
    </row>
    <row r="2081" spans="1:2" ht="15">
      <c r="A2081" s="75"/>
      <c r="B2081" s="76"/>
    </row>
    <row r="2082" spans="1:2" ht="15">
      <c r="A2082" s="75"/>
      <c r="B2082" s="76"/>
    </row>
    <row r="2083" spans="1:2" ht="15">
      <c r="A2083" s="75"/>
      <c r="B2083" s="76"/>
    </row>
    <row r="2084" spans="1:2" ht="15">
      <c r="A2084" s="75"/>
      <c r="B2084" s="76"/>
    </row>
    <row r="2085" spans="1:2" ht="15">
      <c r="A2085" s="75"/>
      <c r="B2085" s="76"/>
    </row>
    <row r="2086" spans="1:2" ht="15">
      <c r="A2086" s="75"/>
      <c r="B2086" s="76"/>
    </row>
    <row r="2087" spans="1:2" ht="15">
      <c r="A2087" s="75"/>
      <c r="B2087" s="76"/>
    </row>
    <row r="2088" spans="1:2" ht="15">
      <c r="A2088" s="75"/>
      <c r="B2088" s="76"/>
    </row>
    <row r="2089" spans="1:2" ht="15">
      <c r="A2089" s="75"/>
      <c r="B2089" s="76"/>
    </row>
    <row r="2090" spans="1:2" ht="15">
      <c r="A2090" s="75"/>
      <c r="B2090" s="76"/>
    </row>
    <row r="2091" spans="1:2" ht="15">
      <c r="A2091" s="75"/>
      <c r="B2091" s="76"/>
    </row>
    <row r="2092" spans="1:2" ht="15">
      <c r="A2092" s="75"/>
      <c r="B2092" s="76"/>
    </row>
    <row r="2093" spans="1:2" ht="15">
      <c r="A2093" s="75"/>
      <c r="B2093" s="76"/>
    </row>
    <row r="2094" spans="1:2" ht="15">
      <c r="A2094" s="75"/>
      <c r="B2094" s="76"/>
    </row>
    <row r="2095" spans="1:2" ht="15">
      <c r="A2095" s="75"/>
      <c r="B2095" s="76"/>
    </row>
    <row r="2096" spans="1:2" ht="15">
      <c r="A2096" s="75"/>
      <c r="B2096" s="76"/>
    </row>
    <row r="2097" spans="1:2" ht="15">
      <c r="A2097" s="75"/>
      <c r="B2097" s="76"/>
    </row>
    <row r="2098" spans="1:2" ht="15">
      <c r="A2098" s="75"/>
      <c r="B2098" s="76"/>
    </row>
    <row r="2099" spans="1:2" ht="15">
      <c r="A2099" s="75"/>
      <c r="B2099" s="76"/>
    </row>
    <row r="2100" spans="1:2" ht="15">
      <c r="A2100" s="75"/>
      <c r="B2100" s="76"/>
    </row>
    <row r="2101" spans="1:2" ht="15">
      <c r="A2101" s="75"/>
      <c r="B2101" s="76"/>
    </row>
    <row r="2102" spans="1:2" ht="15">
      <c r="A2102" s="75"/>
      <c r="B2102" s="76"/>
    </row>
    <row r="2103" spans="1:2" ht="15">
      <c r="A2103" s="75"/>
      <c r="B2103" s="76"/>
    </row>
    <row r="2104" spans="1:2" ht="15">
      <c r="A2104" s="75"/>
      <c r="B2104" s="76"/>
    </row>
    <row r="2105" spans="1:2" ht="15">
      <c r="A2105" s="75"/>
      <c r="B2105" s="76"/>
    </row>
    <row r="2106" spans="1:2" ht="15">
      <c r="A2106" s="75"/>
      <c r="B2106" s="76"/>
    </row>
    <row r="2107" spans="1:2" ht="15">
      <c r="A2107" s="75"/>
      <c r="B2107" s="76"/>
    </row>
    <row r="2108" spans="1:2" ht="15">
      <c r="A2108" s="75"/>
      <c r="B2108" s="76"/>
    </row>
    <row r="2109" spans="1:2" ht="15">
      <c r="A2109" s="75"/>
      <c r="B2109" s="76"/>
    </row>
    <row r="2110" spans="1:2" ht="15">
      <c r="A2110" s="75"/>
      <c r="B2110" s="76"/>
    </row>
    <row r="2111" spans="1:2" ht="15">
      <c r="A2111" s="75"/>
      <c r="B2111" s="76"/>
    </row>
    <row r="2112" spans="1:2" ht="15">
      <c r="A2112" s="75"/>
      <c r="B2112" s="76"/>
    </row>
    <row r="2113" spans="1:2" ht="15">
      <c r="A2113" s="75"/>
      <c r="B2113" s="76"/>
    </row>
    <row r="2114" spans="1:2" ht="15">
      <c r="A2114" s="75"/>
      <c r="B2114" s="76"/>
    </row>
    <row r="2115" spans="1:2" ht="15">
      <c r="A2115" s="75"/>
      <c r="B2115" s="76"/>
    </row>
    <row r="2116" spans="1:2" ht="15">
      <c r="A2116" s="75"/>
      <c r="B2116" s="76"/>
    </row>
    <row r="2117" spans="1:2" ht="15">
      <c r="A2117" s="75"/>
      <c r="B2117" s="76"/>
    </row>
    <row r="2118" spans="1:2" ht="15">
      <c r="A2118" s="75"/>
      <c r="B2118" s="76"/>
    </row>
    <row r="2119" spans="1:2" ht="15">
      <c r="A2119" s="75"/>
      <c r="B2119" s="76"/>
    </row>
    <row r="2120" spans="1:2" ht="15">
      <c r="A2120" s="75"/>
      <c r="B2120" s="76"/>
    </row>
    <row r="2121" spans="1:2" ht="15">
      <c r="A2121" s="75"/>
      <c r="B2121" s="76"/>
    </row>
    <row r="2122" spans="1:2" ht="15">
      <c r="A2122" s="75"/>
      <c r="B2122" s="76"/>
    </row>
    <row r="2123" spans="1:2" ht="15">
      <c r="A2123" s="75"/>
      <c r="B2123" s="76"/>
    </row>
    <row r="2124" spans="1:2" ht="15">
      <c r="A2124" s="75"/>
      <c r="B2124" s="76"/>
    </row>
    <row r="2125" spans="1:2" ht="15">
      <c r="A2125" s="75"/>
      <c r="B2125" s="76"/>
    </row>
    <row r="2126" spans="1:2" ht="15">
      <c r="A2126" s="75"/>
      <c r="B2126" s="76"/>
    </row>
    <row r="2127" spans="1:2" ht="15">
      <c r="A2127" s="75"/>
      <c r="B2127" s="76"/>
    </row>
    <row r="2128" spans="1:2" ht="15">
      <c r="A2128" s="75"/>
      <c r="B2128" s="76"/>
    </row>
    <row r="2129" spans="1:2" ht="15">
      <c r="A2129" s="75"/>
      <c r="B2129" s="76"/>
    </row>
    <row r="2130" spans="1:2" ht="15">
      <c r="A2130" s="75"/>
      <c r="B2130" s="76"/>
    </row>
    <row r="2131" spans="1:2" ht="15">
      <c r="A2131" s="75"/>
      <c r="B2131" s="76"/>
    </row>
    <row r="2132" spans="1:2" ht="15">
      <c r="A2132" s="75"/>
      <c r="B2132" s="76"/>
    </row>
    <row r="2133" spans="1:2" ht="15">
      <c r="A2133" s="75"/>
      <c r="B2133" s="76"/>
    </row>
    <row r="2134" spans="1:2" ht="15">
      <c r="A2134" s="75"/>
      <c r="B2134" s="76"/>
    </row>
    <row r="2135" spans="1:2" ht="15">
      <c r="A2135" s="75"/>
      <c r="B2135" s="76"/>
    </row>
    <row r="2136" spans="1:2" ht="15">
      <c r="A2136" s="75"/>
      <c r="B2136" s="76"/>
    </row>
    <row r="2137" spans="1:2" ht="15">
      <c r="A2137" s="75"/>
      <c r="B2137" s="76"/>
    </row>
    <row r="2138" spans="1:2" ht="15">
      <c r="A2138" s="75"/>
      <c r="B2138" s="76"/>
    </row>
    <row r="2139" spans="1:2" ht="15">
      <c r="A2139" s="75"/>
      <c r="B2139" s="76"/>
    </row>
    <row r="2140" spans="1:2" ht="15">
      <c r="A2140" s="75"/>
      <c r="B2140" s="76"/>
    </row>
    <row r="2141" spans="1:2" ht="15">
      <c r="A2141" s="75"/>
      <c r="B2141" s="76"/>
    </row>
    <row r="2142" spans="1:2" ht="15">
      <c r="A2142" s="75"/>
      <c r="B2142" s="76"/>
    </row>
    <row r="2143" spans="1:2" ht="15">
      <c r="A2143" s="75"/>
      <c r="B2143" s="76"/>
    </row>
    <row r="2144" spans="1:2" ht="15">
      <c r="A2144" s="75"/>
      <c r="B2144" s="76"/>
    </row>
    <row r="2145" spans="1:2" ht="15">
      <c r="A2145" s="75"/>
      <c r="B2145" s="76"/>
    </row>
    <row r="2146" spans="1:2" ht="15">
      <c r="A2146" s="75"/>
      <c r="B2146" s="76"/>
    </row>
    <row r="2147" spans="1:2" ht="15">
      <c r="A2147" s="75"/>
      <c r="B2147" s="76"/>
    </row>
    <row r="2148" spans="1:2" ht="15">
      <c r="A2148" s="75"/>
      <c r="B2148" s="76"/>
    </row>
    <row r="2149" spans="1:2" ht="15">
      <c r="A2149" s="75"/>
      <c r="B2149" s="76"/>
    </row>
    <row r="2150" spans="1:2" ht="15">
      <c r="A2150" s="75"/>
      <c r="B2150" s="76"/>
    </row>
    <row r="2151" spans="1:2" ht="15">
      <c r="A2151" s="75"/>
      <c r="B2151" s="76"/>
    </row>
    <row r="2152" spans="1:2" ht="15">
      <c r="A2152" s="75"/>
      <c r="B2152" s="76"/>
    </row>
    <row r="2153" spans="1:2" ht="15">
      <c r="A2153" s="75"/>
      <c r="B2153" s="76"/>
    </row>
    <row r="2154" spans="1:2" ht="15">
      <c r="A2154" s="75"/>
      <c r="B2154" s="76"/>
    </row>
    <row r="2155" spans="1:2" ht="15">
      <c r="A2155" s="75"/>
      <c r="B2155" s="76"/>
    </row>
    <row r="2156" spans="1:2" ht="15">
      <c r="A2156" s="75"/>
      <c r="B2156" s="76"/>
    </row>
    <row r="2157" spans="1:2" ht="15">
      <c r="A2157" s="75"/>
      <c r="B2157" s="76"/>
    </row>
    <row r="2158" spans="1:2" ht="15">
      <c r="A2158" s="75"/>
      <c r="B2158" s="76"/>
    </row>
    <row r="2159" spans="1:2" ht="15">
      <c r="A2159" s="75"/>
      <c r="B2159" s="76"/>
    </row>
    <row r="2160" spans="1:2" ht="15">
      <c r="A2160" s="75"/>
      <c r="B2160" s="76"/>
    </row>
    <row r="2161" spans="1:2" ht="15">
      <c r="A2161" s="75"/>
      <c r="B2161" s="76"/>
    </row>
    <row r="2162" spans="1:2" ht="15">
      <c r="A2162" s="75"/>
      <c r="B2162" s="76"/>
    </row>
    <row r="2163" spans="1:2" ht="15">
      <c r="A2163" s="75"/>
      <c r="B2163" s="76"/>
    </row>
    <row r="2164" spans="1:2" ht="15">
      <c r="A2164" s="75"/>
      <c r="B2164" s="76"/>
    </row>
    <row r="2165" spans="1:2" ht="15">
      <c r="A2165" s="75"/>
      <c r="B2165" s="76"/>
    </row>
    <row r="2166" spans="1:2" ht="15">
      <c r="A2166" s="75"/>
      <c r="B2166" s="76"/>
    </row>
    <row r="2167" spans="1:2" ht="15">
      <c r="A2167" s="75"/>
      <c r="B2167" s="76"/>
    </row>
    <row r="2168" spans="1:2" ht="15">
      <c r="A2168" s="75"/>
      <c r="B2168" s="76"/>
    </row>
    <row r="2169" spans="1:2" ht="15">
      <c r="A2169" s="75"/>
      <c r="B2169" s="76"/>
    </row>
    <row r="2170" spans="1:2" ht="15">
      <c r="A2170" s="75"/>
      <c r="B2170" s="76"/>
    </row>
    <row r="2171" spans="1:2" ht="15">
      <c r="A2171" s="75"/>
      <c r="B2171" s="76"/>
    </row>
    <row r="2172" spans="1:2" ht="15">
      <c r="A2172" s="75"/>
      <c r="B2172" s="76"/>
    </row>
    <row r="2173" spans="1:2" ht="15">
      <c r="A2173" s="75"/>
      <c r="B2173" s="76"/>
    </row>
    <row r="2174" spans="1:2" ht="15">
      <c r="A2174" s="75"/>
      <c r="B2174" s="76"/>
    </row>
    <row r="2175" spans="1:2" ht="15">
      <c r="A2175" s="75"/>
      <c r="B2175" s="76"/>
    </row>
    <row r="2176" spans="1:2" ht="15">
      <c r="A2176" s="75"/>
      <c r="B2176" s="76"/>
    </row>
    <row r="2177" spans="1:2" ht="15">
      <c r="A2177" s="75"/>
      <c r="B2177" s="76"/>
    </row>
    <row r="2178" spans="1:2" ht="15">
      <c r="A2178" s="75"/>
      <c r="B2178" s="76"/>
    </row>
    <row r="2179" spans="1:2" ht="15">
      <c r="A2179" s="75"/>
      <c r="B2179" s="76"/>
    </row>
    <row r="2180" spans="1:2" ht="15">
      <c r="A2180" s="75"/>
      <c r="B2180" s="76"/>
    </row>
    <row r="2181" spans="1:2" ht="15">
      <c r="A2181" s="75"/>
      <c r="B2181" s="76"/>
    </row>
    <row r="2182" spans="1:2" ht="15">
      <c r="A2182" s="75"/>
      <c r="B2182" s="76"/>
    </row>
    <row r="2183" spans="1:2" ht="15">
      <c r="A2183" s="75"/>
      <c r="B2183" s="76"/>
    </row>
    <row r="2184" spans="1:2" ht="15">
      <c r="A2184" s="75"/>
      <c r="B2184" s="76"/>
    </row>
    <row r="2185" spans="1:2" ht="15">
      <c r="A2185" s="75"/>
      <c r="B2185" s="76"/>
    </row>
    <row r="2186" spans="1:2" ht="15">
      <c r="A2186" s="75"/>
      <c r="B2186" s="76"/>
    </row>
    <row r="2187" spans="1:2" ht="15">
      <c r="A2187" s="75"/>
      <c r="B2187" s="76"/>
    </row>
    <row r="2188" spans="1:2" ht="15">
      <c r="A2188" s="75"/>
      <c r="B2188" s="76"/>
    </row>
    <row r="2189" spans="1:2" ht="15">
      <c r="A2189" s="75"/>
      <c r="B2189" s="76"/>
    </row>
    <row r="2190" spans="1:2" ht="15">
      <c r="A2190" s="75"/>
      <c r="B2190" s="76"/>
    </row>
    <row r="2191" spans="1:2" ht="15">
      <c r="A2191" s="75"/>
      <c r="B2191" s="76"/>
    </row>
    <row r="2192" spans="1:2" ht="15">
      <c r="A2192" s="75"/>
      <c r="B2192" s="76"/>
    </row>
    <row r="2193" spans="1:2" ht="15">
      <c r="A2193" s="75"/>
      <c r="B2193" s="76"/>
    </row>
    <row r="2194" spans="1:2" ht="15">
      <c r="A2194" s="75"/>
      <c r="B2194" s="76"/>
    </row>
    <row r="2195" spans="1:2" ht="15">
      <c r="A2195" s="75"/>
      <c r="B2195" s="76"/>
    </row>
    <row r="2196" spans="1:2" ht="15">
      <c r="A2196" s="75"/>
      <c r="B2196" s="76"/>
    </row>
    <row r="2197" spans="1:2" ht="15">
      <c r="A2197" s="75"/>
      <c r="B2197" s="76"/>
    </row>
    <row r="2198" spans="1:2" ht="15">
      <c r="A2198" s="75"/>
      <c r="B2198" s="76"/>
    </row>
    <row r="2199" spans="1:2" ht="15">
      <c r="A2199" s="75"/>
      <c r="B2199" s="76"/>
    </row>
    <row r="2200" spans="1:2" ht="15">
      <c r="A2200" s="75"/>
      <c r="B2200" s="76"/>
    </row>
    <row r="2201" spans="1:2" ht="15">
      <c r="A2201" s="75"/>
      <c r="B2201" s="76"/>
    </row>
    <row r="2202" spans="1:2" ht="15">
      <c r="A2202" s="75"/>
      <c r="B2202" s="76"/>
    </row>
    <row r="2203" spans="1:2" ht="15">
      <c r="A2203" s="75"/>
      <c r="B2203" s="76"/>
    </row>
    <row r="2204" spans="1:2" ht="15">
      <c r="A2204" s="75"/>
      <c r="B2204" s="76"/>
    </row>
    <row r="2205" spans="1:2" ht="15">
      <c r="A2205" s="75"/>
      <c r="B2205" s="76"/>
    </row>
    <row r="2206" spans="1:2" ht="15">
      <c r="A2206" s="75"/>
      <c r="B2206" s="76"/>
    </row>
    <row r="2207" spans="1:2" ht="15">
      <c r="A2207" s="75"/>
      <c r="B2207" s="76"/>
    </row>
    <row r="2208" spans="1:2" ht="15">
      <c r="A2208" s="75"/>
      <c r="B2208" s="76"/>
    </row>
    <row r="2209" spans="1:2" ht="15">
      <c r="A2209" s="75"/>
      <c r="B2209" s="76"/>
    </row>
    <row r="2210" spans="1:2" ht="15">
      <c r="A2210" s="75"/>
      <c r="B2210" s="76"/>
    </row>
    <row r="2211" spans="1:2" ht="15">
      <c r="A2211" s="75"/>
      <c r="B2211" s="76"/>
    </row>
    <row r="2212" spans="1:2" ht="15">
      <c r="A2212" s="75"/>
      <c r="B2212" s="76"/>
    </row>
    <row r="2213" spans="1:2" ht="15">
      <c r="A2213" s="75"/>
      <c r="B2213" s="76"/>
    </row>
    <row r="2214" spans="1:2" ht="15">
      <c r="A2214" s="75"/>
      <c r="B2214" s="76"/>
    </row>
    <row r="2215" spans="1:2" ht="15">
      <c r="A2215" s="75"/>
      <c r="B2215" s="76"/>
    </row>
    <row r="2216" spans="1:2" ht="15">
      <c r="A2216" s="75"/>
      <c r="B2216" s="76"/>
    </row>
    <row r="2217" spans="1:2" ht="15">
      <c r="A2217" s="75"/>
      <c r="B2217" s="76"/>
    </row>
    <row r="2218" spans="1:2" ht="15">
      <c r="A2218" s="75"/>
      <c r="B2218" s="76"/>
    </row>
    <row r="2219" spans="1:2" ht="15">
      <c r="A2219" s="75"/>
      <c r="B2219" s="76"/>
    </row>
    <row r="2220" spans="1:2" ht="15">
      <c r="A2220" s="75"/>
      <c r="B2220" s="76"/>
    </row>
    <row r="2221" spans="1:2" ht="15">
      <c r="A2221" s="75"/>
      <c r="B2221" s="76"/>
    </row>
    <row r="2222" spans="1:2" ht="15">
      <c r="A2222" s="75"/>
      <c r="B2222" s="76"/>
    </row>
    <row r="2223" spans="1:2" ht="15">
      <c r="A2223" s="75"/>
      <c r="B2223" s="76"/>
    </row>
    <row r="2224" spans="1:2" ht="15">
      <c r="A2224" s="75"/>
      <c r="B2224" s="76"/>
    </row>
    <row r="2225" spans="1:2" ht="15">
      <c r="A2225" s="75"/>
      <c r="B2225" s="76"/>
    </row>
    <row r="2226" spans="1:2" ht="15">
      <c r="A2226" s="75"/>
      <c r="B2226" s="76"/>
    </row>
    <row r="2227" spans="1:2" ht="15">
      <c r="A2227" s="75"/>
      <c r="B2227" s="76"/>
    </row>
    <row r="2228" spans="1:2" ht="15">
      <c r="A2228" s="75"/>
      <c r="B2228" s="76"/>
    </row>
    <row r="2229" spans="1:2" ht="15">
      <c r="A2229" s="75"/>
      <c r="B2229" s="76"/>
    </row>
    <row r="2230" spans="1:2" ht="15">
      <c r="A2230" s="75"/>
      <c r="B2230" s="76"/>
    </row>
    <row r="2231" spans="1:2" ht="15">
      <c r="A2231" s="75"/>
      <c r="B2231" s="76"/>
    </row>
    <row r="2232" spans="1:2" ht="15">
      <c r="A2232" s="75"/>
      <c r="B2232" s="76"/>
    </row>
    <row r="2233" spans="1:2" ht="15">
      <c r="A2233" s="75"/>
      <c r="B2233" s="76"/>
    </row>
    <row r="2234" spans="1:2" ht="15">
      <c r="A2234" s="75"/>
      <c r="B2234" s="76"/>
    </row>
    <row r="2235" spans="1:2" ht="15">
      <c r="A2235" s="75"/>
      <c r="B2235" s="76"/>
    </row>
    <row r="2236" spans="1:2" ht="15">
      <c r="A2236" s="75"/>
      <c r="B2236" s="76"/>
    </row>
    <row r="2237" spans="1:2" ht="15">
      <c r="A2237" s="75"/>
      <c r="B2237" s="76"/>
    </row>
    <row r="2238" spans="1:2" ht="15">
      <c r="A2238" s="75"/>
      <c r="B2238" s="76"/>
    </row>
    <row r="2239" spans="1:2" ht="15">
      <c r="A2239" s="75"/>
      <c r="B2239" s="76"/>
    </row>
    <row r="2240" spans="1:2" ht="15">
      <c r="A2240" s="75"/>
      <c r="B2240" s="76"/>
    </row>
    <row r="2241" spans="1:2" ht="15">
      <c r="A2241" s="75"/>
      <c r="B2241" s="76"/>
    </row>
    <row r="2242" spans="1:2" ht="15">
      <c r="A2242" s="75"/>
      <c r="B2242" s="76"/>
    </row>
    <row r="2243" spans="1:2" ht="15">
      <c r="A2243" s="75"/>
      <c r="B2243" s="76"/>
    </row>
    <row r="2244" spans="1:2" ht="15">
      <c r="A2244" s="75"/>
      <c r="B2244" s="76"/>
    </row>
    <row r="2245" spans="1:2" ht="15">
      <c r="A2245" s="75"/>
      <c r="B2245" s="76"/>
    </row>
    <row r="2246" spans="1:2" ht="15">
      <c r="A2246" s="75"/>
      <c r="B2246" s="76"/>
    </row>
    <row r="2247" spans="1:2" ht="15">
      <c r="A2247" s="75"/>
      <c r="B2247" s="76"/>
    </row>
    <row r="2248" spans="1:2" ht="15">
      <c r="A2248" s="75"/>
      <c r="B2248" s="76"/>
    </row>
    <row r="2249" spans="1:2" ht="15">
      <c r="A2249" s="75"/>
      <c r="B2249" s="76"/>
    </row>
    <row r="2250" spans="1:2" ht="15">
      <c r="A2250" s="75"/>
      <c r="B2250" s="76"/>
    </row>
    <row r="2251" spans="1:2" ht="15">
      <c r="A2251" s="75"/>
      <c r="B2251" s="76"/>
    </row>
    <row r="2252" spans="1:2" ht="15">
      <c r="A2252" s="75"/>
      <c r="B2252" s="76"/>
    </row>
    <row r="2253" spans="1:2" ht="15">
      <c r="A2253" s="75"/>
      <c r="B2253" s="76"/>
    </row>
    <row r="2254" spans="1:2" ht="15">
      <c r="A2254" s="75"/>
      <c r="B2254" s="76"/>
    </row>
    <row r="2255" spans="1:2" ht="15">
      <c r="A2255" s="75"/>
      <c r="B2255" s="76"/>
    </row>
    <row r="2256" spans="1:2" ht="15">
      <c r="A2256" s="75"/>
      <c r="B2256" s="76"/>
    </row>
    <row r="2257" spans="1:2" ht="15">
      <c r="A2257" s="75"/>
      <c r="B2257" s="76"/>
    </row>
    <row r="2258" spans="1:2" ht="15">
      <c r="A2258" s="75"/>
      <c r="B2258" s="76"/>
    </row>
    <row r="2259" spans="1:2" ht="15">
      <c r="A2259" s="75"/>
      <c r="B2259" s="76"/>
    </row>
    <row r="2260" spans="1:2" ht="15">
      <c r="A2260" s="75"/>
      <c r="B2260" s="76"/>
    </row>
    <row r="2261" spans="1:2" ht="15">
      <c r="A2261" s="75"/>
      <c r="B2261" s="76"/>
    </row>
    <row r="2262" spans="1:2" ht="15">
      <c r="A2262" s="75"/>
      <c r="B2262" s="76"/>
    </row>
    <row r="2263" spans="1:2" ht="15">
      <c r="A2263" s="75"/>
      <c r="B2263" s="76"/>
    </row>
    <row r="2264" spans="1:2" ht="15">
      <c r="A2264" s="75"/>
      <c r="B2264" s="76"/>
    </row>
    <row r="2265" spans="1:2" ht="15">
      <c r="A2265" s="75"/>
      <c r="B2265" s="76"/>
    </row>
    <row r="2266" spans="1:2" ht="15">
      <c r="A2266" s="75"/>
      <c r="B2266" s="76"/>
    </row>
    <row r="2267" spans="1:2" ht="15">
      <c r="A2267" s="75"/>
      <c r="B2267" s="76"/>
    </row>
    <row r="2268" spans="1:2" ht="15">
      <c r="A2268" s="75"/>
      <c r="B2268" s="76"/>
    </row>
    <row r="2269" spans="1:2" ht="15">
      <c r="A2269" s="75"/>
      <c r="B2269" s="76"/>
    </row>
    <row r="2270" spans="1:2" ht="15">
      <c r="A2270" s="75"/>
      <c r="B2270" s="76"/>
    </row>
    <row r="2271" spans="1:2" ht="15">
      <c r="A2271" s="75"/>
      <c r="B2271" s="76"/>
    </row>
    <row r="2272" spans="1:2" ht="15">
      <c r="A2272" s="75"/>
      <c r="B2272" s="76"/>
    </row>
    <row r="2273" spans="1:2" ht="15">
      <c r="A2273" s="75"/>
      <c r="B2273" s="76"/>
    </row>
    <row r="2274" spans="1:2" ht="15">
      <c r="A2274" s="75"/>
      <c r="B2274" s="76"/>
    </row>
    <row r="2275" spans="1:2" ht="15">
      <c r="A2275" s="75"/>
      <c r="B2275" s="76"/>
    </row>
    <row r="2276" spans="1:2" ht="15">
      <c r="A2276" s="75"/>
      <c r="B2276" s="76"/>
    </row>
    <row r="2277" spans="1:2" ht="15">
      <c r="A2277" s="75"/>
      <c r="B2277" s="76"/>
    </row>
    <row r="2278" spans="1:2" ht="15">
      <c r="A2278" s="75"/>
      <c r="B2278" s="76"/>
    </row>
    <row r="2279" spans="1:2" ht="15">
      <c r="A2279" s="75"/>
      <c r="B2279" s="76"/>
    </row>
    <row r="2280" spans="1:2" ht="15">
      <c r="A2280" s="75"/>
      <c r="B2280" s="76"/>
    </row>
    <row r="2281" spans="1:2" ht="15">
      <c r="A2281" s="75"/>
      <c r="B2281" s="76"/>
    </row>
    <row r="2282" spans="1:2" ht="15">
      <c r="A2282" s="75"/>
      <c r="B2282" s="76"/>
    </row>
    <row r="2283" spans="1:2" ht="15">
      <c r="A2283" s="75"/>
      <c r="B2283" s="76"/>
    </row>
    <row r="2284" spans="1:2" ht="15">
      <c r="A2284" s="75"/>
      <c r="B2284" s="76"/>
    </row>
    <row r="2285" spans="1:2" ht="15">
      <c r="A2285" s="75"/>
      <c r="B2285" s="76"/>
    </row>
    <row r="2286" spans="1:2" ht="15">
      <c r="A2286" s="75"/>
      <c r="B2286" s="76"/>
    </row>
    <row r="2287" spans="1:2" ht="15">
      <c r="A2287" s="75"/>
      <c r="B2287" s="76"/>
    </row>
    <row r="2288" spans="1:2" ht="15">
      <c r="A2288" s="75"/>
      <c r="B2288" s="76"/>
    </row>
    <row r="2289" spans="1:2" ht="15">
      <c r="A2289" s="75"/>
      <c r="B2289" s="76"/>
    </row>
    <row r="2290" spans="1:2" ht="15">
      <c r="A2290" s="75"/>
      <c r="B2290" s="76"/>
    </row>
    <row r="2291" spans="1:2" ht="15">
      <c r="A2291" s="75"/>
      <c r="B2291" s="76"/>
    </row>
    <row r="2292" spans="1:2" ht="15">
      <c r="A2292" s="75"/>
      <c r="B2292" s="76"/>
    </row>
    <row r="2293" spans="1:2" ht="15">
      <c r="A2293" s="75"/>
      <c r="B2293" s="76"/>
    </row>
    <row r="2294" spans="1:2" ht="15">
      <c r="A2294" s="75"/>
      <c r="B2294" s="76"/>
    </row>
    <row r="2295" spans="1:2" ht="15">
      <c r="A2295" s="75"/>
      <c r="B2295" s="76"/>
    </row>
    <row r="2296" spans="1:2" ht="15">
      <c r="A2296" s="75"/>
      <c r="B2296" s="76"/>
    </row>
    <row r="2297" spans="1:2" ht="15">
      <c r="A2297" s="75"/>
      <c r="B2297" s="76"/>
    </row>
    <row r="2298" spans="1:2" ht="15">
      <c r="A2298" s="75"/>
      <c r="B2298" s="76"/>
    </row>
    <row r="2299" spans="1:2" ht="15">
      <c r="A2299" s="75"/>
      <c r="B2299" s="76"/>
    </row>
    <row r="2300" spans="1:2" ht="15">
      <c r="A2300" s="75"/>
      <c r="B2300" s="76"/>
    </row>
    <row r="2301" spans="1:2" ht="15">
      <c r="A2301" s="75"/>
      <c r="B2301" s="76"/>
    </row>
    <row r="2302" spans="1:2" ht="15">
      <c r="A2302" s="75"/>
      <c r="B2302" s="76"/>
    </row>
    <row r="2303" spans="1:2" ht="15">
      <c r="A2303" s="75"/>
      <c r="B2303" s="76"/>
    </row>
    <row r="2304" spans="1:2" ht="15">
      <c r="A2304" s="75"/>
      <c r="B2304" s="76"/>
    </row>
    <row r="2305" spans="1:2" ht="15">
      <c r="A2305" s="75"/>
      <c r="B2305" s="76"/>
    </row>
    <row r="2306" spans="1:2" ht="15">
      <c r="A2306" s="75"/>
      <c r="B2306" s="76"/>
    </row>
    <row r="2307" spans="1:2" ht="15">
      <c r="A2307" s="75"/>
      <c r="B2307" s="76"/>
    </row>
    <row r="2308" spans="1:2" ht="15">
      <c r="A2308" s="75"/>
      <c r="B2308" s="76"/>
    </row>
    <row r="2309" spans="1:2" ht="15">
      <c r="A2309" s="75"/>
      <c r="B2309" s="76"/>
    </row>
    <row r="2310" spans="1:2" ht="15">
      <c r="A2310" s="75"/>
      <c r="B2310" s="76"/>
    </row>
    <row r="2311" spans="1:2" ht="15">
      <c r="A2311" s="75"/>
      <c r="B2311" s="76"/>
    </row>
    <row r="2312" spans="1:2" ht="15">
      <c r="A2312" s="75"/>
      <c r="B2312" s="76"/>
    </row>
    <row r="2313" spans="1:2" ht="15">
      <c r="A2313" s="75"/>
      <c r="B2313" s="76"/>
    </row>
    <row r="2314" spans="1:2" ht="15">
      <c r="A2314" s="75"/>
      <c r="B2314" s="76"/>
    </row>
    <row r="2315" spans="1:2" ht="15">
      <c r="A2315" s="75"/>
      <c r="B2315" s="76"/>
    </row>
    <row r="2316" spans="1:2" ht="15">
      <c r="A2316" s="75"/>
      <c r="B2316" s="76"/>
    </row>
    <row r="2317" spans="1:2" ht="15">
      <c r="A2317" s="75"/>
      <c r="B2317" s="76"/>
    </row>
    <row r="2318" spans="1:2" ht="15">
      <c r="A2318" s="75"/>
      <c r="B2318" s="76"/>
    </row>
    <row r="2319" spans="1:2" ht="15">
      <c r="A2319" s="75"/>
      <c r="B2319" s="76"/>
    </row>
    <row r="2320" spans="1:2" ht="15">
      <c r="A2320" s="75"/>
      <c r="B2320" s="76"/>
    </row>
    <row r="2321" spans="1:2" ht="15">
      <c r="A2321" s="75"/>
      <c r="B2321" s="76"/>
    </row>
    <row r="2322" spans="1:2" ht="15">
      <c r="A2322" s="75"/>
      <c r="B2322" s="76"/>
    </row>
    <row r="2323" spans="1:2" ht="15">
      <c r="A2323" s="75"/>
      <c r="B2323" s="76"/>
    </row>
    <row r="2324" spans="1:2" ht="15">
      <c r="A2324" s="75"/>
      <c r="B2324" s="76"/>
    </row>
    <row r="2325" spans="1:2" ht="15">
      <c r="A2325" s="75"/>
      <c r="B2325" s="76"/>
    </row>
    <row r="2326" spans="1:2" ht="15">
      <c r="A2326" s="75"/>
      <c r="B2326" s="76"/>
    </row>
    <row r="2327" spans="1:2" ht="15">
      <c r="A2327" s="75"/>
      <c r="B2327" s="76"/>
    </row>
    <row r="2328" spans="1:2" ht="15">
      <c r="A2328" s="75"/>
      <c r="B2328" s="76"/>
    </row>
    <row r="2329" spans="1:2" ht="15">
      <c r="A2329" s="75"/>
      <c r="B2329" s="76"/>
    </row>
    <row r="2330" spans="1:2" ht="15">
      <c r="A2330" s="75"/>
      <c r="B2330" s="76"/>
    </row>
    <row r="2331" spans="1:2" ht="15">
      <c r="A2331" s="75"/>
      <c r="B2331" s="76"/>
    </row>
    <row r="2332" spans="1:2" ht="15">
      <c r="A2332" s="75"/>
      <c r="B2332" s="76"/>
    </row>
    <row r="2333" spans="1:2" ht="15">
      <c r="A2333" s="75"/>
      <c r="B2333" s="76"/>
    </row>
    <row r="2334" spans="1:2" ht="15">
      <c r="A2334" s="75"/>
      <c r="B2334" s="76"/>
    </row>
    <row r="2335" spans="1:2" ht="15">
      <c r="A2335" s="75"/>
      <c r="B2335" s="76"/>
    </row>
    <row r="2336" spans="1:2" ht="15">
      <c r="A2336" s="75"/>
      <c r="B2336" s="76"/>
    </row>
    <row r="2337" spans="1:2" ht="15">
      <c r="A2337" s="75"/>
      <c r="B2337" s="76"/>
    </row>
    <row r="2338" spans="1:2" ht="15">
      <c r="A2338" s="75"/>
      <c r="B2338" s="76"/>
    </row>
    <row r="2339" spans="1:2" ht="15">
      <c r="A2339" s="75"/>
      <c r="B2339" s="76"/>
    </row>
    <row r="2340" spans="1:2" ht="15">
      <c r="A2340" s="75"/>
      <c r="B2340" s="76"/>
    </row>
    <row r="2341" spans="1:2" ht="15">
      <c r="A2341" s="75"/>
      <c r="B2341" s="76"/>
    </row>
    <row r="2342" spans="1:2" ht="15">
      <c r="A2342" s="75"/>
      <c r="B2342" s="76"/>
    </row>
    <row r="2343" spans="1:2" ht="15">
      <c r="A2343" s="75"/>
      <c r="B2343" s="76"/>
    </row>
    <row r="2344" spans="1:2" ht="15">
      <c r="A2344" s="75"/>
      <c r="B2344" s="76"/>
    </row>
    <row r="2345" spans="1:2" ht="15">
      <c r="A2345" s="75"/>
      <c r="B2345" s="76"/>
    </row>
    <row r="2346" spans="1:2" ht="15">
      <c r="A2346" s="75"/>
      <c r="B2346" s="76"/>
    </row>
    <row r="2347" spans="1:2" ht="15">
      <c r="A2347" s="75"/>
      <c r="B2347" s="76"/>
    </row>
    <row r="2348" spans="1:2" ht="15">
      <c r="A2348" s="75"/>
      <c r="B2348" s="76"/>
    </row>
    <row r="2349" spans="1:2" ht="15">
      <c r="A2349" s="75"/>
      <c r="B2349" s="76"/>
    </row>
    <row r="2350" spans="1:2" ht="15">
      <c r="A2350" s="75"/>
      <c r="B2350" s="76"/>
    </row>
    <row r="2351" spans="1:2" ht="15">
      <c r="A2351" s="75"/>
      <c r="B2351" s="76"/>
    </row>
    <row r="2352" spans="1:2" ht="15">
      <c r="A2352" s="75"/>
      <c r="B2352" s="76"/>
    </row>
    <row r="2353" spans="1:2" ht="15">
      <c r="A2353" s="75"/>
      <c r="B2353" s="76"/>
    </row>
    <row r="2354" spans="1:2" ht="15">
      <c r="A2354" s="75"/>
      <c r="B2354" s="76"/>
    </row>
    <row r="2355" spans="1:2" ht="15">
      <c r="A2355" s="75"/>
      <c r="B2355" s="76"/>
    </row>
    <row r="2356" spans="1:2" ht="15">
      <c r="A2356" s="75"/>
      <c r="B2356" s="76"/>
    </row>
    <row r="2357" spans="1:2" ht="15">
      <c r="A2357" s="75"/>
      <c r="B2357" s="76"/>
    </row>
    <row r="2358" spans="1:2" ht="15">
      <c r="A2358" s="75"/>
      <c r="B2358" s="76"/>
    </row>
    <row r="2359" spans="1:2" ht="15">
      <c r="A2359" s="75"/>
      <c r="B2359" s="76"/>
    </row>
    <row r="2360" spans="1:2" ht="15">
      <c r="A2360" s="75"/>
      <c r="B2360" s="76"/>
    </row>
    <row r="2361" spans="1:2" ht="15">
      <c r="A2361" s="75"/>
      <c r="B2361" s="76"/>
    </row>
    <row r="2362" spans="1:2" ht="15">
      <c r="A2362" s="75"/>
      <c r="B2362" s="76"/>
    </row>
    <row r="2363" spans="1:2" ht="15">
      <c r="A2363" s="75"/>
      <c r="B2363" s="76"/>
    </row>
    <row r="2364" spans="1:2" ht="15">
      <c r="A2364" s="75"/>
      <c r="B2364" s="76"/>
    </row>
    <row r="2365" spans="1:2" ht="15">
      <c r="A2365" s="75"/>
      <c r="B2365" s="76"/>
    </row>
    <row r="2366" spans="1:2" ht="15">
      <c r="A2366" s="75"/>
      <c r="B2366" s="76"/>
    </row>
    <row r="2367" spans="1:2" ht="15">
      <c r="A2367" s="75"/>
      <c r="B2367" s="76"/>
    </row>
    <row r="2368" spans="1:2" ht="15">
      <c r="A2368" s="75"/>
      <c r="B2368" s="76"/>
    </row>
    <row r="2369" spans="1:2" ht="15">
      <c r="A2369" s="75"/>
      <c r="B2369" s="76"/>
    </row>
    <row r="2370" spans="1:2" ht="15">
      <c r="A2370" s="75"/>
      <c r="B2370" s="76"/>
    </row>
    <row r="2371" spans="1:2" ht="15">
      <c r="A2371" s="75"/>
      <c r="B2371" s="76"/>
    </row>
    <row r="2372" spans="1:2" ht="15">
      <c r="A2372" s="75"/>
      <c r="B2372" s="76"/>
    </row>
    <row r="2373" spans="1:2" ht="15">
      <c r="A2373" s="75"/>
      <c r="B2373" s="76"/>
    </row>
    <row r="2374" spans="1:2" ht="15">
      <c r="A2374" s="75"/>
      <c r="B2374" s="76"/>
    </row>
    <row r="2375" spans="1:2" ht="15">
      <c r="A2375" s="75"/>
      <c r="B2375" s="76"/>
    </row>
    <row r="2376" spans="1:2" ht="15">
      <c r="A2376" s="75"/>
      <c r="B2376" s="76"/>
    </row>
    <row r="2377" spans="1:2" ht="15">
      <c r="A2377" s="75"/>
      <c r="B2377" s="76"/>
    </row>
    <row r="2378" spans="1:2" ht="15">
      <c r="A2378" s="75"/>
      <c r="B2378" s="76"/>
    </row>
    <row r="2379" spans="1:2" ht="15">
      <c r="A2379" s="75"/>
      <c r="B2379" s="76"/>
    </row>
    <row r="2380" spans="1:2" ht="15">
      <c r="A2380" s="75"/>
      <c r="B2380" s="76"/>
    </row>
    <row r="2381" spans="1:2" ht="15">
      <c r="A2381" s="75"/>
      <c r="B2381" s="76"/>
    </row>
    <row r="2382" spans="1:2" ht="15">
      <c r="A2382" s="75"/>
      <c r="B2382" s="76"/>
    </row>
    <row r="2383" spans="1:2" ht="15">
      <c r="A2383" s="75"/>
      <c r="B2383" s="76"/>
    </row>
    <row r="2384" spans="1:2" ht="15">
      <c r="A2384" s="75"/>
      <c r="B2384" s="76"/>
    </row>
    <row r="2385" spans="1:2" ht="15">
      <c r="A2385" s="75"/>
      <c r="B2385" s="76"/>
    </row>
    <row r="2386" spans="1:2" ht="15">
      <c r="A2386" s="75"/>
      <c r="B2386" s="76"/>
    </row>
    <row r="2387" spans="1:2" ht="15">
      <c r="A2387" s="75"/>
      <c r="B2387" s="76"/>
    </row>
    <row r="2388" spans="1:2" ht="15">
      <c r="A2388" s="75"/>
      <c r="B2388" s="76"/>
    </row>
    <row r="2389" spans="1:2" ht="15">
      <c r="A2389" s="75"/>
      <c r="B2389" s="76"/>
    </row>
    <row r="2390" spans="1:2" ht="15">
      <c r="A2390" s="75"/>
      <c r="B2390" s="76"/>
    </row>
    <row r="2391" spans="1:2" ht="15">
      <c r="A2391" s="75"/>
      <c r="B2391" s="76"/>
    </row>
    <row r="2392" spans="1:2" ht="15">
      <c r="A2392" s="75"/>
      <c r="B2392" s="76"/>
    </row>
    <row r="2393" spans="1:2" ht="15">
      <c r="A2393" s="75"/>
      <c r="B2393" s="76"/>
    </row>
    <row r="2394" spans="1:2" ht="15">
      <c r="A2394" s="75"/>
      <c r="B2394" s="76"/>
    </row>
    <row r="2395" spans="1:2" ht="15">
      <c r="A2395" s="75"/>
      <c r="B2395" s="76"/>
    </row>
    <row r="2396" spans="1:2" ht="15">
      <c r="A2396" s="75"/>
      <c r="B2396" s="76"/>
    </row>
    <row r="2397" spans="1:2" ht="15">
      <c r="A2397" s="75"/>
      <c r="B2397" s="76"/>
    </row>
    <row r="2398" spans="1:2" ht="15">
      <c r="A2398" s="75"/>
      <c r="B2398" s="76"/>
    </row>
    <row r="2399" spans="1:2" ht="15">
      <c r="A2399" s="75"/>
      <c r="B2399" s="76"/>
    </row>
    <row r="2400" spans="1:2" ht="15">
      <c r="A2400" s="75"/>
      <c r="B2400" s="76"/>
    </row>
    <row r="2401" spans="1:2" ht="15">
      <c r="A2401" s="75"/>
      <c r="B2401" s="76"/>
    </row>
    <row r="2402" spans="1:2" ht="15">
      <c r="A2402" s="75"/>
      <c r="B2402" s="76"/>
    </row>
    <row r="2403" spans="1:2" ht="15">
      <c r="A2403" s="75"/>
      <c r="B2403" s="76"/>
    </row>
    <row r="2404" spans="1:2" ht="15">
      <c r="A2404" s="75"/>
      <c r="B2404" s="76"/>
    </row>
    <row r="2405" spans="1:2" ht="15">
      <c r="A2405" s="75"/>
      <c r="B2405" s="76"/>
    </row>
    <row r="2406" spans="1:2" ht="15">
      <c r="A2406" s="75"/>
      <c r="B2406" s="76"/>
    </row>
    <row r="2407" spans="1:2" ht="15">
      <c r="A2407" s="75"/>
      <c r="B2407" s="76"/>
    </row>
    <row r="2408" spans="1:2" ht="15">
      <c r="A2408" s="75"/>
      <c r="B2408" s="76"/>
    </row>
    <row r="2409" spans="1:2" ht="15">
      <c r="A2409" s="75"/>
      <c r="B2409" s="76"/>
    </row>
    <row r="2410" spans="1:2" ht="15">
      <c r="A2410" s="75"/>
      <c r="B2410" s="76"/>
    </row>
    <row r="2411" spans="1:2" ht="15">
      <c r="A2411" s="75"/>
      <c r="B2411" s="76"/>
    </row>
    <row r="2412" spans="1:2" ht="15">
      <c r="A2412" s="75"/>
      <c r="B2412" s="76"/>
    </row>
    <row r="2413" spans="1:2" ht="15">
      <c r="A2413" s="75"/>
      <c r="B2413" s="76"/>
    </row>
    <row r="2414" spans="1:2" ht="15">
      <c r="A2414" s="75"/>
      <c r="B2414" s="76"/>
    </row>
    <row r="2415" spans="1:2" ht="15">
      <c r="A2415" s="75"/>
      <c r="B2415" s="76"/>
    </row>
    <row r="2416" spans="1:2" ht="15">
      <c r="A2416" s="75"/>
      <c r="B2416" s="76"/>
    </row>
    <row r="2417" spans="1:2" ht="15">
      <c r="A2417" s="75"/>
      <c r="B2417" s="76"/>
    </row>
    <row r="2418" spans="1:2" ht="15">
      <c r="A2418" s="75"/>
      <c r="B2418" s="76"/>
    </row>
    <row r="2419" spans="1:2" ht="15">
      <c r="A2419" s="75"/>
      <c r="B2419" s="76"/>
    </row>
    <row r="2420" spans="1:2" ht="15">
      <c r="A2420" s="75"/>
      <c r="B2420" s="76"/>
    </row>
    <row r="2421" spans="1:2" ht="15">
      <c r="A2421" s="75"/>
      <c r="B2421" s="76"/>
    </row>
    <row r="2422" spans="1:2" ht="15">
      <c r="A2422" s="75"/>
      <c r="B2422" s="76"/>
    </row>
    <row r="2423" spans="1:2" ht="15">
      <c r="A2423" s="75"/>
      <c r="B2423" s="76"/>
    </row>
    <row r="2424" spans="1:2" ht="15">
      <c r="A2424" s="75"/>
      <c r="B2424" s="76"/>
    </row>
    <row r="2425" spans="1:2" ht="15">
      <c r="A2425" s="75"/>
      <c r="B2425" s="76"/>
    </row>
    <row r="2426" spans="1:2" ht="15">
      <c r="A2426" s="75"/>
      <c r="B2426" s="76"/>
    </row>
    <row r="2427" spans="1:2" ht="15">
      <c r="A2427" s="75"/>
      <c r="B2427" s="76"/>
    </row>
    <row r="2428" spans="1:2" ht="15">
      <c r="A2428" s="75"/>
      <c r="B2428" s="76"/>
    </row>
    <row r="2429" spans="1:2" ht="15">
      <c r="A2429" s="75"/>
      <c r="B2429" s="76"/>
    </row>
    <row r="2430" spans="1:2" ht="15">
      <c r="A2430" s="75"/>
      <c r="B2430" s="76"/>
    </row>
    <row r="2431" spans="1:2" ht="15">
      <c r="A2431" s="75"/>
      <c r="B2431" s="76"/>
    </row>
    <row r="2432" spans="1:2" ht="15">
      <c r="A2432" s="75"/>
      <c r="B2432" s="76"/>
    </row>
    <row r="2433" spans="1:2" ht="15">
      <c r="A2433" s="75"/>
      <c r="B2433" s="76"/>
    </row>
    <row r="2434" spans="1:2" ht="15">
      <c r="A2434" s="75"/>
      <c r="B2434" s="76"/>
    </row>
    <row r="2435" spans="1:2" ht="15">
      <c r="A2435" s="75"/>
      <c r="B2435" s="76"/>
    </row>
    <row r="2436" spans="1:2" ht="15">
      <c r="A2436" s="75"/>
      <c r="B2436" s="76"/>
    </row>
    <row r="2437" spans="1:2" ht="15">
      <c r="A2437" s="75"/>
      <c r="B2437" s="76"/>
    </row>
    <row r="2438" spans="1:2" ht="15">
      <c r="A2438" s="75"/>
      <c r="B2438" s="76"/>
    </row>
    <row r="2439" spans="1:2" ht="15">
      <c r="A2439" s="75"/>
      <c r="B2439" s="76"/>
    </row>
    <row r="2440" spans="1:2" ht="15">
      <c r="A2440" s="75"/>
      <c r="B2440" s="76"/>
    </row>
    <row r="2441" spans="1:2" ht="15">
      <c r="A2441" s="75"/>
      <c r="B2441" s="76"/>
    </row>
    <row r="2442" spans="1:2" ht="15">
      <c r="A2442" s="75"/>
      <c r="B2442" s="76"/>
    </row>
    <row r="2443" spans="1:2" ht="15">
      <c r="A2443" s="75"/>
      <c r="B2443" s="76"/>
    </row>
    <row r="2444" spans="1:2" ht="15">
      <c r="A2444" s="75"/>
      <c r="B2444" s="76"/>
    </row>
    <row r="2445" spans="1:2" ht="15">
      <c r="A2445" s="75"/>
      <c r="B2445" s="76"/>
    </row>
    <row r="2446" spans="1:2" ht="15">
      <c r="A2446" s="75"/>
      <c r="B2446" s="76"/>
    </row>
    <row r="2447" spans="1:2" ht="15">
      <c r="A2447" s="75"/>
      <c r="B2447" s="76"/>
    </row>
    <row r="2448" spans="1:2" ht="15">
      <c r="A2448" s="75"/>
      <c r="B2448" s="76"/>
    </row>
    <row r="2449" spans="1:2" ht="15">
      <c r="A2449" s="75"/>
      <c r="B2449" s="76"/>
    </row>
    <row r="2450" spans="1:2" ht="15">
      <c r="A2450" s="75"/>
      <c r="B2450" s="76"/>
    </row>
    <row r="2451" spans="1:2" ht="15">
      <c r="A2451" s="75"/>
      <c r="B2451" s="76"/>
    </row>
    <row r="2452" spans="1:2" ht="15">
      <c r="A2452" s="75"/>
      <c r="B2452" s="76"/>
    </row>
    <row r="2453" spans="1:2" ht="15">
      <c r="A2453" s="75"/>
      <c r="B2453" s="76"/>
    </row>
    <row r="2454" spans="1:2" ht="15">
      <c r="A2454" s="75"/>
      <c r="B2454" s="76"/>
    </row>
    <row r="2455" spans="1:2" ht="15">
      <c r="A2455" s="75"/>
      <c r="B2455" s="76"/>
    </row>
    <row r="2456" spans="1:2" ht="15">
      <c r="A2456" s="75"/>
      <c r="B2456" s="76"/>
    </row>
    <row r="2457" spans="1:2" ht="15">
      <c r="A2457" s="75"/>
      <c r="B2457" s="76"/>
    </row>
    <row r="2458" spans="1:2" ht="15">
      <c r="A2458" s="75"/>
      <c r="B2458" s="76"/>
    </row>
    <row r="2459" spans="1:2" ht="15">
      <c r="A2459" s="75"/>
      <c r="B2459" s="76"/>
    </row>
    <row r="2460" spans="1:2" ht="15">
      <c r="A2460" s="75"/>
      <c r="B2460" s="76"/>
    </row>
    <row r="2461" spans="1:2" ht="15">
      <c r="A2461" s="75"/>
      <c r="B2461" s="76"/>
    </row>
    <row r="2462" spans="1:2" ht="15">
      <c r="A2462" s="75"/>
      <c r="B2462" s="76"/>
    </row>
    <row r="2463" spans="1:2" ht="15">
      <c r="A2463" s="75"/>
      <c r="B2463" s="76"/>
    </row>
    <row r="2464" spans="1:2" ht="15">
      <c r="A2464" s="75"/>
      <c r="B2464" s="76"/>
    </row>
    <row r="2465" spans="1:2" ht="15">
      <c r="A2465" s="75"/>
      <c r="B2465" s="76"/>
    </row>
    <row r="2466" spans="1:2" ht="15">
      <c r="A2466" s="75"/>
      <c r="B2466" s="76"/>
    </row>
    <row r="2467" spans="1:2" ht="15">
      <c r="A2467" s="75"/>
      <c r="B2467" s="76"/>
    </row>
    <row r="2468" spans="1:2" ht="15">
      <c r="A2468" s="75"/>
      <c r="B2468" s="76"/>
    </row>
    <row r="2469" spans="1:2" ht="15">
      <c r="A2469" s="75"/>
      <c r="B2469" s="76"/>
    </row>
    <row r="2470" spans="1:2" ht="15">
      <c r="A2470" s="75"/>
      <c r="B2470" s="76"/>
    </row>
    <row r="2471" spans="1:2" ht="15">
      <c r="A2471" s="75"/>
      <c r="B2471" s="76"/>
    </row>
    <row r="2472" spans="1:2" ht="15">
      <c r="A2472" s="75"/>
      <c r="B2472" s="76"/>
    </row>
    <row r="2473" spans="1:2" ht="15">
      <c r="A2473" s="75"/>
      <c r="B2473" s="76"/>
    </row>
    <row r="2474" spans="1:2" ht="15">
      <c r="A2474" s="75"/>
      <c r="B2474" s="76"/>
    </row>
    <row r="2475" spans="1:2" ht="15">
      <c r="A2475" s="75"/>
      <c r="B2475" s="76"/>
    </row>
    <row r="2476" spans="1:2" ht="15">
      <c r="A2476" s="75"/>
      <c r="B2476" s="76"/>
    </row>
    <row r="2477" spans="1:2" ht="15">
      <c r="A2477" s="75"/>
      <c r="B2477" s="76"/>
    </row>
    <row r="2478" spans="1:2" ht="15">
      <c r="A2478" s="75"/>
      <c r="B2478" s="76"/>
    </row>
    <row r="2479" spans="1:2" ht="15">
      <c r="A2479" s="75"/>
      <c r="B2479" s="76"/>
    </row>
    <row r="2480" spans="1:2" ht="15">
      <c r="A2480" s="75"/>
      <c r="B2480" s="76"/>
    </row>
    <row r="2481" spans="1:2" ht="15">
      <c r="A2481" s="75"/>
      <c r="B2481" s="76"/>
    </row>
    <row r="2482" spans="1:2" ht="15">
      <c r="A2482" s="75"/>
      <c r="B2482" s="76"/>
    </row>
    <row r="2483" spans="1:2" ht="15">
      <c r="A2483" s="75"/>
      <c r="B2483" s="76"/>
    </row>
    <row r="2484" spans="1:2" ht="15">
      <c r="A2484" s="75"/>
      <c r="B2484" s="76"/>
    </row>
    <row r="2485" spans="1:2" ht="15">
      <c r="A2485" s="75"/>
      <c r="B2485" s="76"/>
    </row>
    <row r="2486" spans="1:2" ht="15">
      <c r="A2486" s="75"/>
      <c r="B2486" s="76"/>
    </row>
    <row r="2487" spans="1:2" ht="15">
      <c r="A2487" s="75"/>
      <c r="B2487" s="76"/>
    </row>
    <row r="2488" spans="1:2" ht="15">
      <c r="A2488" s="75"/>
      <c r="B2488" s="76"/>
    </row>
    <row r="2489" spans="1:2" ht="15">
      <c r="A2489" s="75"/>
      <c r="B2489" s="76"/>
    </row>
    <row r="2490" spans="1:2" ht="15">
      <c r="A2490" s="75"/>
      <c r="B2490" s="76"/>
    </row>
    <row r="2491" spans="1:2" ht="15">
      <c r="A2491" s="75"/>
      <c r="B2491" s="76"/>
    </row>
    <row r="2492" spans="1:2" ht="15">
      <c r="A2492" s="75"/>
      <c r="B2492" s="76"/>
    </row>
    <row r="2493" spans="1:2" ht="15">
      <c r="A2493" s="75"/>
      <c r="B2493" s="76"/>
    </row>
    <row r="2494" spans="1:2" ht="15">
      <c r="A2494" s="75"/>
      <c r="B2494" s="76"/>
    </row>
    <row r="2495" spans="1:2" ht="15">
      <c r="A2495" s="75"/>
      <c r="B2495" s="76"/>
    </row>
    <row r="2496" spans="1:2" ht="15">
      <c r="A2496" s="75"/>
      <c r="B2496" s="76"/>
    </row>
    <row r="2497" spans="1:2" ht="15">
      <c r="A2497" s="75"/>
      <c r="B2497" s="76"/>
    </row>
    <row r="2498" spans="1:2" ht="15">
      <c r="A2498" s="75"/>
      <c r="B2498" s="76"/>
    </row>
    <row r="2499" spans="1:2" ht="15">
      <c r="A2499" s="75"/>
      <c r="B2499" s="76"/>
    </row>
    <row r="2500" spans="1:2" ht="15">
      <c r="A2500" s="75"/>
      <c r="B2500" s="76"/>
    </row>
    <row r="2501" spans="1:2" ht="15">
      <c r="A2501" s="75"/>
      <c r="B2501" s="76"/>
    </row>
    <row r="2502" spans="1:2" ht="15">
      <c r="A2502" s="75"/>
      <c r="B2502" s="76"/>
    </row>
    <row r="2503" spans="1:2" ht="15">
      <c r="A2503" s="75"/>
      <c r="B2503" s="76"/>
    </row>
    <row r="2504" spans="1:2" ht="15">
      <c r="A2504" s="75"/>
      <c r="B2504" s="76"/>
    </row>
    <row r="2505" spans="1:2" ht="15">
      <c r="A2505" s="75"/>
      <c r="B2505" s="76"/>
    </row>
    <row r="2506" spans="1:2" ht="15">
      <c r="A2506" s="75"/>
      <c r="B2506" s="76"/>
    </row>
    <row r="2507" spans="1:2" ht="15">
      <c r="A2507" s="75"/>
      <c r="B2507" s="76"/>
    </row>
    <row r="2508" spans="1:2" ht="15">
      <c r="A2508" s="75"/>
      <c r="B2508" s="76"/>
    </row>
    <row r="2509" spans="1:2" ht="15">
      <c r="A2509" s="75"/>
      <c r="B2509" s="76"/>
    </row>
    <row r="2510" spans="1:2" ht="15">
      <c r="A2510" s="75"/>
      <c r="B2510" s="76"/>
    </row>
    <row r="2511" spans="1:2" ht="15">
      <c r="A2511" s="75"/>
      <c r="B2511" s="76"/>
    </row>
    <row r="2512" spans="1:2" ht="15">
      <c r="A2512" s="75"/>
      <c r="B2512" s="76"/>
    </row>
    <row r="2513" spans="1:2" ht="15">
      <c r="A2513" s="75"/>
      <c r="B2513" s="76"/>
    </row>
    <row r="2514" spans="1:2" ht="15">
      <c r="A2514" s="75"/>
      <c r="B2514" s="76"/>
    </row>
    <row r="2515" spans="1:2" ht="15">
      <c r="A2515" s="75"/>
      <c r="B2515" s="76"/>
    </row>
    <row r="2516" spans="1:2" ht="15">
      <c r="A2516" s="75"/>
      <c r="B2516" s="76"/>
    </row>
    <row r="2517" spans="1:2" ht="15">
      <c r="A2517" s="75"/>
      <c r="B2517" s="76"/>
    </row>
    <row r="2518" spans="1:2" ht="15">
      <c r="A2518" s="75"/>
      <c r="B2518" s="76"/>
    </row>
    <row r="2519" spans="1:2" ht="15">
      <c r="A2519" s="75"/>
      <c r="B2519" s="76"/>
    </row>
    <row r="2520" spans="1:2" ht="15">
      <c r="A2520" s="75"/>
      <c r="B2520" s="76"/>
    </row>
    <row r="2521" spans="1:2" ht="15">
      <c r="A2521" s="75"/>
      <c r="B2521" s="76"/>
    </row>
    <row r="2522" spans="1:2" ht="15">
      <c r="A2522" s="75"/>
      <c r="B2522" s="76"/>
    </row>
    <row r="2523" spans="1:2" ht="15">
      <c r="A2523" s="75"/>
      <c r="B2523" s="76"/>
    </row>
    <row r="2524" spans="1:2" ht="15">
      <c r="A2524" s="75"/>
      <c r="B2524" s="76"/>
    </row>
    <row r="2525" spans="1:2" ht="15">
      <c r="A2525" s="75"/>
      <c r="B2525" s="76"/>
    </row>
    <row r="2526" spans="1:2" ht="15">
      <c r="A2526" s="75"/>
      <c r="B2526" s="76"/>
    </row>
    <row r="2527" spans="1:2" ht="15">
      <c r="A2527" s="75"/>
      <c r="B2527" s="76"/>
    </row>
    <row r="2528" spans="1:2" ht="15">
      <c r="A2528" s="75"/>
      <c r="B2528" s="76"/>
    </row>
    <row r="2529" spans="1:2" ht="15">
      <c r="A2529" s="75"/>
      <c r="B2529" s="76"/>
    </row>
    <row r="2530" spans="1:2" ht="15">
      <c r="A2530" s="75"/>
      <c r="B2530" s="76"/>
    </row>
    <row r="2531" spans="1:2" ht="15">
      <c r="A2531" s="75"/>
      <c r="B2531" s="76"/>
    </row>
    <row r="2532" spans="1:2" ht="15">
      <c r="A2532" s="75"/>
      <c r="B2532" s="76"/>
    </row>
    <row r="2533" spans="1:2" ht="15">
      <c r="A2533" s="75"/>
      <c r="B2533" s="76"/>
    </row>
    <row r="2534" spans="1:2" ht="15">
      <c r="A2534" s="75"/>
      <c r="B2534" s="76"/>
    </row>
    <row r="2535" spans="1:2" ht="15">
      <c r="A2535" s="75"/>
      <c r="B2535" s="76"/>
    </row>
    <row r="2536" spans="1:2" ht="15">
      <c r="A2536" s="75"/>
      <c r="B2536" s="76"/>
    </row>
    <row r="2537" spans="1:2" ht="15">
      <c r="A2537" s="75"/>
      <c r="B2537" s="76"/>
    </row>
    <row r="2538" spans="1:2" ht="15">
      <c r="A2538" s="75"/>
      <c r="B2538" s="76"/>
    </row>
    <row r="2539" spans="1:2" ht="15">
      <c r="A2539" s="75"/>
      <c r="B2539" s="76"/>
    </row>
    <row r="2540" spans="1:2" ht="15">
      <c r="A2540" s="75"/>
      <c r="B2540" s="76"/>
    </row>
    <row r="2541" spans="1:2" ht="15">
      <c r="A2541" s="75"/>
      <c r="B2541" s="76"/>
    </row>
    <row r="2542" spans="1:2" ht="15">
      <c r="A2542" s="75"/>
      <c r="B2542" s="76"/>
    </row>
    <row r="2543" spans="1:2" ht="15">
      <c r="A2543" s="75"/>
      <c r="B2543" s="76"/>
    </row>
    <row r="2544" spans="1:2" ht="15">
      <c r="A2544" s="75"/>
      <c r="B2544" s="76"/>
    </row>
    <row r="2545" spans="1:2" ht="15">
      <c r="A2545" s="75"/>
      <c r="B2545" s="76"/>
    </row>
    <row r="2546" spans="1:2" ht="15">
      <c r="A2546" s="75"/>
      <c r="B2546" s="76"/>
    </row>
    <row r="2547" spans="1:2" ht="15">
      <c r="A2547" s="75"/>
      <c r="B2547" s="76"/>
    </row>
    <row r="2548" spans="1:2" ht="15">
      <c r="A2548" s="75"/>
      <c r="B2548" s="76"/>
    </row>
    <row r="2549" spans="1:2" ht="15">
      <c r="A2549" s="75"/>
      <c r="B2549" s="76"/>
    </row>
    <row r="2550" spans="1:2" ht="15">
      <c r="A2550" s="75"/>
      <c r="B2550" s="76"/>
    </row>
    <row r="2551" spans="1:2" ht="15">
      <c r="A2551" s="75"/>
      <c r="B2551" s="76"/>
    </row>
    <row r="2552" spans="1:2" ht="15">
      <c r="A2552" s="75"/>
      <c r="B2552" s="76"/>
    </row>
    <row r="2553" spans="1:2" ht="15">
      <c r="A2553" s="75"/>
      <c r="B2553" s="76"/>
    </row>
    <row r="2554" spans="1:2" ht="15">
      <c r="A2554" s="75"/>
      <c r="B2554" s="76"/>
    </row>
    <row r="2555" spans="1:2" ht="15">
      <c r="A2555" s="75"/>
      <c r="B2555" s="76"/>
    </row>
    <row r="2556" spans="1:2" ht="15">
      <c r="A2556" s="75"/>
      <c r="B2556" s="76"/>
    </row>
    <row r="2557" spans="1:2" ht="15">
      <c r="A2557" s="75"/>
      <c r="B2557" s="76"/>
    </row>
    <row r="2558" spans="1:2" ht="15">
      <c r="A2558" s="75"/>
      <c r="B2558" s="76"/>
    </row>
    <row r="2559" spans="1:2" ht="15">
      <c r="A2559" s="75"/>
      <c r="B2559" s="76"/>
    </row>
    <row r="2560" spans="1:2" ht="15">
      <c r="A2560" s="75"/>
      <c r="B2560" s="76"/>
    </row>
    <row r="2561" spans="1:2" ht="15">
      <c r="A2561" s="75"/>
      <c r="B2561" s="76"/>
    </row>
    <row r="2562" spans="1:2" ht="15">
      <c r="A2562" s="75"/>
      <c r="B2562" s="76"/>
    </row>
    <row r="2563" spans="1:2" ht="15">
      <c r="A2563" s="75"/>
      <c r="B2563" s="76"/>
    </row>
    <row r="2564" spans="1:2" ht="15">
      <c r="A2564" s="75"/>
      <c r="B2564" s="76"/>
    </row>
    <row r="2565" spans="1:2" ht="15">
      <c r="A2565" s="75"/>
      <c r="B2565" s="76"/>
    </row>
    <row r="2566" spans="1:2" ht="15">
      <c r="A2566" s="75"/>
      <c r="B2566" s="76"/>
    </row>
    <row r="2567" spans="1:2" ht="15">
      <c r="A2567" s="75"/>
      <c r="B2567" s="76"/>
    </row>
    <row r="2568" spans="1:2" ht="15">
      <c r="A2568" s="75"/>
      <c r="B2568" s="76"/>
    </row>
    <row r="2569" spans="1:2" ht="15">
      <c r="A2569" s="75"/>
      <c r="B2569" s="76"/>
    </row>
    <row r="2570" spans="1:2" ht="15">
      <c r="A2570" s="75"/>
      <c r="B2570" s="76"/>
    </row>
    <row r="2571" spans="1:2" ht="15">
      <c r="A2571" s="75"/>
      <c r="B2571" s="76"/>
    </row>
    <row r="2572" spans="1:2" ht="15">
      <c r="A2572" s="75"/>
      <c r="B2572" s="76"/>
    </row>
    <row r="2573" spans="1:2" ht="15">
      <c r="A2573" s="75"/>
      <c r="B2573" s="76"/>
    </row>
    <row r="2574" spans="1:2" ht="15">
      <c r="A2574" s="75"/>
      <c r="B2574" s="76"/>
    </row>
    <row r="2575" spans="1:2" ht="15">
      <c r="A2575" s="75"/>
      <c r="B2575" s="76"/>
    </row>
    <row r="2576" spans="1:2" ht="15">
      <c r="A2576" s="75"/>
      <c r="B2576" s="76"/>
    </row>
    <row r="2577" spans="1:2" ht="15">
      <c r="A2577" s="75"/>
      <c r="B2577" s="76"/>
    </row>
    <row r="2578" spans="1:2" ht="15">
      <c r="A2578" s="75"/>
      <c r="B2578" s="76"/>
    </row>
    <row r="2579" spans="1:2" ht="15">
      <c r="A2579" s="75"/>
      <c r="B2579" s="76"/>
    </row>
    <row r="2580" spans="1:2" ht="15">
      <c r="A2580" s="75"/>
      <c r="B2580" s="76"/>
    </row>
    <row r="2581" spans="1:2" ht="15">
      <c r="A2581" s="75"/>
      <c r="B2581" s="76"/>
    </row>
    <row r="2582" spans="1:2" ht="15">
      <c r="A2582" s="75"/>
      <c r="B2582" s="76"/>
    </row>
    <row r="2583" spans="1:2" ht="15">
      <c r="A2583" s="75"/>
      <c r="B2583" s="76"/>
    </row>
    <row r="2584" spans="1:2" ht="15">
      <c r="A2584" s="75"/>
      <c r="B2584" s="76"/>
    </row>
    <row r="2585" spans="1:2" ht="15">
      <c r="A2585" s="75"/>
      <c r="B2585" s="76"/>
    </row>
    <row r="2586" spans="1:2" ht="15">
      <c r="A2586" s="75"/>
      <c r="B2586" s="76"/>
    </row>
    <row r="2587" spans="1:2" ht="15">
      <c r="A2587" s="75"/>
      <c r="B2587" s="76"/>
    </row>
    <row r="2588" spans="1:2" ht="15">
      <c r="A2588" s="75"/>
      <c r="B2588" s="76"/>
    </row>
    <row r="2589" spans="1:2" ht="15">
      <c r="A2589" s="75"/>
      <c r="B2589" s="76"/>
    </row>
    <row r="2590" spans="1:2" ht="15">
      <c r="A2590" s="75"/>
      <c r="B2590" s="76"/>
    </row>
    <row r="2591" spans="1:2" ht="15">
      <c r="A2591" s="75"/>
      <c r="B2591" s="76"/>
    </row>
    <row r="2592" spans="1:2" ht="15">
      <c r="A2592" s="75"/>
      <c r="B2592" s="76"/>
    </row>
    <row r="2593" spans="1:2" ht="15">
      <c r="A2593" s="75"/>
      <c r="B2593" s="76"/>
    </row>
    <row r="2594" spans="1:2" ht="15">
      <c r="A2594" s="75"/>
      <c r="B2594" s="76"/>
    </row>
    <row r="2595" spans="1:2" ht="15">
      <c r="A2595" s="75"/>
      <c r="B2595" s="76"/>
    </row>
    <row r="2596" spans="1:2" ht="15">
      <c r="A2596" s="75"/>
      <c r="B2596" s="76"/>
    </row>
    <row r="2597" spans="1:2" ht="15">
      <c r="A2597" s="75"/>
      <c r="B2597" s="76"/>
    </row>
    <row r="2598" spans="1:2" ht="15">
      <c r="A2598" s="75"/>
      <c r="B2598" s="76"/>
    </row>
    <row r="2599" spans="1:2" ht="15">
      <c r="A2599" s="75"/>
      <c r="B2599" s="76"/>
    </row>
    <row r="2600" spans="1:2" ht="15">
      <c r="A2600" s="75"/>
      <c r="B2600" s="76"/>
    </row>
    <row r="2601" spans="1:2" ht="15">
      <c r="A2601" s="75"/>
      <c r="B2601" s="76"/>
    </row>
    <row r="2602" spans="1:2" ht="15">
      <c r="A2602" s="75"/>
      <c r="B2602" s="76"/>
    </row>
    <row r="2603" spans="1:2" ht="15">
      <c r="A2603" s="75"/>
      <c r="B2603" s="76"/>
    </row>
    <row r="2604" spans="1:2" ht="15">
      <c r="A2604" s="75"/>
      <c r="B2604" s="76"/>
    </row>
    <row r="2605" spans="1:2" ht="15">
      <c r="A2605" s="75"/>
      <c r="B2605" s="76"/>
    </row>
    <row r="2606" spans="1:2" ht="15">
      <c r="A2606" s="75"/>
      <c r="B2606" s="76"/>
    </row>
    <row r="2607" spans="1:2" ht="15">
      <c r="A2607" s="75"/>
      <c r="B2607" s="76"/>
    </row>
    <row r="2608" spans="1:2" ht="15">
      <c r="A2608" s="75"/>
      <c r="B2608" s="76"/>
    </row>
    <row r="2609" spans="1:2" ht="15">
      <c r="A2609" s="75"/>
      <c r="B2609" s="76"/>
    </row>
    <row r="2610" spans="1:2" ht="15">
      <c r="A2610" s="75"/>
      <c r="B2610" s="76"/>
    </row>
    <row r="2611" spans="1:2" ht="15">
      <c r="A2611" s="75"/>
      <c r="B2611" s="76"/>
    </row>
    <row r="2612" spans="1:2" ht="15">
      <c r="A2612" s="75"/>
      <c r="B2612" s="76"/>
    </row>
    <row r="2613" spans="1:2" ht="15">
      <c r="A2613" s="75"/>
      <c r="B2613" s="76"/>
    </row>
    <row r="2614" spans="1:2" ht="15">
      <c r="A2614" s="75"/>
      <c r="B2614" s="76"/>
    </row>
    <row r="2615" spans="1:2" ht="15">
      <c r="A2615" s="75"/>
      <c r="B2615" s="76"/>
    </row>
    <row r="2616" spans="1:2" ht="15">
      <c r="A2616" s="75"/>
      <c r="B2616" s="76"/>
    </row>
    <row r="2617" spans="1:2" ht="15">
      <c r="A2617" s="75"/>
      <c r="B2617" s="76"/>
    </row>
    <row r="2618" spans="1:2" ht="15">
      <c r="A2618" s="75"/>
      <c r="B2618" s="76"/>
    </row>
    <row r="2619" spans="1:2" ht="15">
      <c r="A2619" s="75"/>
      <c r="B2619" s="76"/>
    </row>
    <row r="2620" spans="1:2" ht="15">
      <c r="A2620" s="75"/>
      <c r="B2620" s="76"/>
    </row>
    <row r="2621" spans="1:2" ht="15">
      <c r="A2621" s="75"/>
      <c r="B2621" s="76"/>
    </row>
    <row r="2622" spans="1:2" ht="15">
      <c r="A2622" s="75"/>
      <c r="B2622" s="76"/>
    </row>
    <row r="2623" spans="1:2" ht="15">
      <c r="A2623" s="75"/>
      <c r="B2623" s="76"/>
    </row>
    <row r="2624" spans="1:2" ht="15">
      <c r="A2624" s="75"/>
      <c r="B2624" s="76"/>
    </row>
    <row r="2625" spans="1:2" ht="15">
      <c r="A2625" s="75"/>
      <c r="B2625" s="76"/>
    </row>
    <row r="2626" spans="1:2" ht="15">
      <c r="A2626" s="75"/>
      <c r="B2626" s="76"/>
    </row>
    <row r="2627" spans="1:2" ht="15">
      <c r="A2627" s="75"/>
      <c r="B2627" s="76"/>
    </row>
    <row r="2628" spans="1:2" ht="15">
      <c r="A2628" s="75"/>
      <c r="B2628" s="76"/>
    </row>
    <row r="2629" spans="1:2" ht="15">
      <c r="A2629" s="75"/>
      <c r="B2629" s="76"/>
    </row>
    <row r="2630" spans="1:2" ht="15">
      <c r="A2630" s="75"/>
      <c r="B2630" s="76"/>
    </row>
    <row r="2631" spans="1:2" ht="15">
      <c r="A2631" s="75"/>
      <c r="B2631" s="76"/>
    </row>
    <row r="2632" spans="1:2" ht="15">
      <c r="A2632" s="75"/>
      <c r="B2632" s="76"/>
    </row>
    <row r="2633" spans="1:2" ht="15">
      <c r="A2633" s="75"/>
      <c r="B2633" s="76"/>
    </row>
    <row r="2634" spans="1:2" ht="15">
      <c r="A2634" s="75"/>
      <c r="B2634" s="76"/>
    </row>
    <row r="2635" spans="1:2" ht="15">
      <c r="A2635" s="75"/>
      <c r="B2635" s="76"/>
    </row>
    <row r="2636" spans="1:2" ht="15">
      <c r="A2636" s="75"/>
      <c r="B2636" s="76"/>
    </row>
    <row r="2637" spans="1:2" ht="15">
      <c r="A2637" s="75"/>
      <c r="B2637" s="76"/>
    </row>
    <row r="2638" spans="1:2" ht="15">
      <c r="A2638" s="75"/>
      <c r="B2638" s="76"/>
    </row>
    <row r="2639" spans="1:2" ht="15">
      <c r="A2639" s="75"/>
      <c r="B2639" s="76"/>
    </row>
    <row r="2640" spans="1:2" ht="15">
      <c r="A2640" s="75"/>
      <c r="B2640" s="76"/>
    </row>
    <row r="2641" spans="1:2" ht="15">
      <c r="A2641" s="75"/>
      <c r="B2641" s="76"/>
    </row>
    <row r="2642" spans="1:2" ht="15">
      <c r="A2642" s="75"/>
      <c r="B2642" s="76"/>
    </row>
    <row r="2643" spans="1:2" ht="15">
      <c r="A2643" s="75"/>
      <c r="B2643" s="76"/>
    </row>
    <row r="2644" spans="1:2" ht="15">
      <c r="A2644" s="75"/>
      <c r="B2644" s="76"/>
    </row>
    <row r="2645" spans="1:2" ht="15">
      <c r="A2645" s="75"/>
      <c r="B2645" s="76"/>
    </row>
    <row r="2646" spans="1:2" ht="15">
      <c r="A2646" s="75"/>
      <c r="B2646" s="76"/>
    </row>
    <row r="2647" spans="1:2" ht="15">
      <c r="A2647" s="75"/>
      <c r="B2647" s="76"/>
    </row>
    <row r="2648" spans="1:2" ht="15">
      <c r="A2648" s="75"/>
      <c r="B2648" s="76"/>
    </row>
    <row r="2649" spans="1:2" ht="15">
      <c r="A2649" s="75"/>
      <c r="B2649" s="76"/>
    </row>
    <row r="2650" spans="1:2" ht="15">
      <c r="A2650" s="75"/>
      <c r="B2650" s="76"/>
    </row>
    <row r="2651" spans="1:2" ht="15">
      <c r="A2651" s="75"/>
      <c r="B2651" s="76"/>
    </row>
    <row r="2652" spans="1:2" ht="15">
      <c r="A2652" s="75"/>
      <c r="B2652" s="76"/>
    </row>
    <row r="2653" spans="1:2" ht="15">
      <c r="A2653" s="75"/>
      <c r="B2653" s="76"/>
    </row>
    <row r="2654" spans="1:2" ht="15">
      <c r="A2654" s="75"/>
      <c r="B2654" s="76"/>
    </row>
    <row r="2655" spans="1:2" ht="15">
      <c r="A2655" s="75"/>
      <c r="B2655" s="76"/>
    </row>
    <row r="2656" spans="1:2" ht="15">
      <c r="A2656" s="75"/>
      <c r="B2656" s="76"/>
    </row>
    <row r="2657" spans="1:2" ht="15">
      <c r="A2657" s="75"/>
      <c r="B2657" s="76"/>
    </row>
    <row r="2658" spans="1:2" ht="15">
      <c r="A2658" s="75"/>
      <c r="B2658" s="76"/>
    </row>
    <row r="2659" spans="1:2" ht="15">
      <c r="A2659" s="75"/>
      <c r="B2659" s="76"/>
    </row>
    <row r="2660" spans="1:2" ht="15">
      <c r="A2660" s="75"/>
      <c r="B2660" s="76"/>
    </row>
    <row r="2661" spans="1:2" ht="15">
      <c r="A2661" s="75"/>
      <c r="B2661" s="76"/>
    </row>
    <row r="2662" spans="1:2" ht="15">
      <c r="A2662" s="75"/>
      <c r="B2662" s="76"/>
    </row>
    <row r="2663" spans="1:2" ht="15">
      <c r="A2663" s="75"/>
      <c r="B2663" s="76"/>
    </row>
    <row r="2664" spans="1:2" ht="15">
      <c r="A2664" s="75"/>
      <c r="B2664" s="76"/>
    </row>
    <row r="2665" spans="1:2" ht="15">
      <c r="A2665" s="75"/>
      <c r="B2665" s="76"/>
    </row>
    <row r="2666" spans="1:2" ht="15">
      <c r="A2666" s="75"/>
      <c r="B2666" s="76"/>
    </row>
    <row r="2667" spans="1:2" ht="15">
      <c r="A2667" s="75"/>
      <c r="B2667" s="76"/>
    </row>
    <row r="2668" spans="1:2" ht="15">
      <c r="A2668" s="75"/>
      <c r="B2668" s="76"/>
    </row>
    <row r="2669" spans="1:2" ht="15">
      <c r="A2669" s="75"/>
      <c r="B2669" s="76"/>
    </row>
    <row r="2670" spans="1:2" ht="15">
      <c r="A2670" s="75"/>
      <c r="B2670" s="76"/>
    </row>
    <row r="2671" spans="1:2" ht="15">
      <c r="A2671" s="75"/>
      <c r="B2671" s="76"/>
    </row>
    <row r="2672" spans="1:2" ht="15">
      <c r="A2672" s="75"/>
      <c r="B2672" s="76"/>
    </row>
    <row r="2673" spans="1:2" ht="15">
      <c r="A2673" s="75"/>
      <c r="B2673" s="76"/>
    </row>
    <row r="2674" spans="1:2" ht="15">
      <c r="A2674" s="75"/>
      <c r="B2674" s="76"/>
    </row>
    <row r="2675" spans="1:2" ht="15">
      <c r="A2675" s="75"/>
      <c r="B2675" s="76"/>
    </row>
    <row r="2676" spans="1:2" ht="15">
      <c r="A2676" s="75"/>
      <c r="B2676" s="76"/>
    </row>
    <row r="2677" spans="1:2" ht="15">
      <c r="A2677" s="75"/>
      <c r="B2677" s="76"/>
    </row>
    <row r="2678" spans="1:2" ht="15">
      <c r="A2678" s="75"/>
      <c r="B2678" s="76"/>
    </row>
    <row r="2679" spans="1:2" ht="15">
      <c r="A2679" s="75"/>
      <c r="B2679" s="76"/>
    </row>
    <row r="2680" spans="1:2" ht="15">
      <c r="A2680" s="75"/>
      <c r="B2680" s="76"/>
    </row>
    <row r="2681" spans="1:2" ht="15">
      <c r="A2681" s="75"/>
      <c r="B2681" s="76"/>
    </row>
    <row r="2682" spans="1:2" ht="15">
      <c r="A2682" s="75"/>
      <c r="B2682" s="76"/>
    </row>
    <row r="2683" spans="1:2" ht="15">
      <c r="A2683" s="75"/>
      <c r="B2683" s="76"/>
    </row>
    <row r="2684" spans="1:2" ht="15">
      <c r="A2684" s="75"/>
      <c r="B2684" s="76"/>
    </row>
    <row r="2685" spans="1:2" ht="15">
      <c r="A2685" s="75"/>
      <c r="B2685" s="76"/>
    </row>
    <row r="2686" spans="1:2" ht="15">
      <c r="A2686" s="75"/>
      <c r="B2686" s="76"/>
    </row>
    <row r="2687" spans="1:2" ht="15">
      <c r="A2687" s="75"/>
      <c r="B2687" s="76"/>
    </row>
    <row r="2688" spans="1:2" ht="15">
      <c r="A2688" s="75"/>
      <c r="B2688" s="76"/>
    </row>
    <row r="2689" spans="1:2" ht="15">
      <c r="A2689" s="75"/>
      <c r="B2689" s="76"/>
    </row>
    <row r="2690" spans="1:2" ht="15">
      <c r="A2690" s="75"/>
      <c r="B2690" s="76"/>
    </row>
    <row r="2691" spans="1:2" ht="15">
      <c r="A2691" s="75"/>
      <c r="B2691" s="76"/>
    </row>
    <row r="2692" spans="1:2" ht="15">
      <c r="A2692" s="75"/>
      <c r="B2692" s="76"/>
    </row>
    <row r="2693" spans="1:2" ht="15">
      <c r="A2693" s="75"/>
      <c r="B2693" s="76"/>
    </row>
    <row r="2694" spans="1:2" ht="15">
      <c r="A2694" s="75"/>
      <c r="B2694" s="76"/>
    </row>
    <row r="2695" spans="1:2" ht="15">
      <c r="A2695" s="75"/>
      <c r="B2695" s="76"/>
    </row>
    <row r="2696" spans="1:2" ht="15">
      <c r="A2696" s="75"/>
      <c r="B2696" s="76"/>
    </row>
    <row r="2697" spans="1:2" ht="15">
      <c r="A2697" s="75"/>
      <c r="B2697" s="76"/>
    </row>
    <row r="2698" spans="1:2" ht="15">
      <c r="A2698" s="75"/>
      <c r="B2698" s="76"/>
    </row>
    <row r="2699" spans="1:2" ht="15">
      <c r="A2699" s="75"/>
      <c r="B2699" s="76"/>
    </row>
    <row r="2700" spans="1:2" ht="15">
      <c r="A2700" s="75"/>
      <c r="B2700" s="76"/>
    </row>
    <row r="2701" spans="1:2" ht="15">
      <c r="A2701" s="75"/>
      <c r="B2701" s="76"/>
    </row>
    <row r="2702" spans="1:2" ht="15">
      <c r="A2702" s="75"/>
      <c r="B2702" s="76"/>
    </row>
    <row r="2703" spans="1:2" ht="15">
      <c r="A2703" s="75"/>
      <c r="B2703" s="76"/>
    </row>
    <row r="2704" spans="1:2" ht="15">
      <c r="A2704" s="75"/>
      <c r="B2704" s="76"/>
    </row>
    <row r="2705" spans="1:2" ht="15">
      <c r="A2705" s="75"/>
      <c r="B2705" s="76"/>
    </row>
    <row r="2706" spans="1:2" ht="15">
      <c r="A2706" s="75"/>
      <c r="B2706" s="76"/>
    </row>
    <row r="2707" spans="1:2" ht="15">
      <c r="A2707" s="75"/>
      <c r="B2707" s="76"/>
    </row>
    <row r="2708" spans="1:2" ht="15">
      <c r="A2708" s="75"/>
      <c r="B2708" s="76"/>
    </row>
    <row r="2709" spans="1:2" ht="15">
      <c r="A2709" s="75"/>
      <c r="B2709" s="76"/>
    </row>
    <row r="2710" spans="1:2" ht="15">
      <c r="A2710" s="75"/>
      <c r="B2710" s="76"/>
    </row>
    <row r="2711" spans="1:2" ht="15">
      <c r="A2711" s="75"/>
      <c r="B2711" s="76"/>
    </row>
    <row r="2712" spans="1:2" ht="15">
      <c r="A2712" s="75"/>
      <c r="B2712" s="76"/>
    </row>
    <row r="2713" spans="1:2" ht="15">
      <c r="A2713" s="75"/>
      <c r="B2713" s="76"/>
    </row>
    <row r="2714" spans="1:2" ht="15">
      <c r="A2714" s="75"/>
      <c r="B2714" s="76"/>
    </row>
    <row r="2715" spans="1:2" ht="15">
      <c r="A2715" s="75"/>
      <c r="B2715" s="76"/>
    </row>
    <row r="2716" spans="1:2" ht="15">
      <c r="A2716" s="75"/>
      <c r="B2716" s="76"/>
    </row>
    <row r="2717" spans="1:2" ht="15">
      <c r="A2717" s="75"/>
      <c r="B2717" s="76"/>
    </row>
    <row r="2718" spans="1:2" ht="15">
      <c r="A2718" s="75"/>
      <c r="B2718" s="76"/>
    </row>
    <row r="2719" spans="1:2" ht="15">
      <c r="A2719" s="75"/>
      <c r="B2719" s="76"/>
    </row>
    <row r="2720" spans="1:2" ht="15">
      <c r="A2720" s="75"/>
      <c r="B2720" s="76"/>
    </row>
    <row r="2721" spans="1:2" ht="15">
      <c r="A2721" s="75"/>
      <c r="B2721" s="76"/>
    </row>
    <row r="2722" spans="1:2" ht="15">
      <c r="A2722" s="75"/>
      <c r="B2722" s="76"/>
    </row>
    <row r="2723" spans="1:2" ht="15">
      <c r="A2723" s="75"/>
      <c r="B2723" s="76"/>
    </row>
    <row r="2724" spans="1:2" ht="15">
      <c r="A2724" s="75"/>
      <c r="B2724" s="76"/>
    </row>
    <row r="2725" spans="1:2" ht="15">
      <c r="A2725" s="75"/>
      <c r="B2725" s="76"/>
    </row>
    <row r="2726" spans="1:2" ht="15">
      <c r="A2726" s="75"/>
      <c r="B2726" s="76"/>
    </row>
    <row r="2727" spans="1:2" ht="15">
      <c r="A2727" s="75"/>
      <c r="B2727" s="76"/>
    </row>
    <row r="2728" spans="1:2" ht="15">
      <c r="A2728" s="75"/>
      <c r="B2728" s="76"/>
    </row>
    <row r="2729" spans="1:2" ht="15">
      <c r="A2729" s="75"/>
      <c r="B2729" s="76"/>
    </row>
    <row r="2730" spans="1:2" ht="15">
      <c r="A2730" s="75"/>
      <c r="B2730" s="76"/>
    </row>
    <row r="2731" spans="1:2" ht="15">
      <c r="A2731" s="75"/>
      <c r="B2731" s="76"/>
    </row>
    <row r="2732" spans="1:2" ht="15">
      <c r="A2732" s="75"/>
      <c r="B2732" s="76"/>
    </row>
    <row r="2733" spans="1:2" ht="15">
      <c r="A2733" s="75"/>
      <c r="B2733" s="76"/>
    </row>
    <row r="2734" spans="1:2" ht="15">
      <c r="A2734" s="75"/>
      <c r="B2734" s="76"/>
    </row>
    <row r="2735" spans="1:2" ht="15">
      <c r="A2735" s="75"/>
      <c r="B2735" s="76"/>
    </row>
    <row r="2736" spans="1:2" ht="15">
      <c r="A2736" s="75"/>
      <c r="B2736" s="76"/>
    </row>
    <row r="2737" spans="1:2" ht="15">
      <c r="A2737" s="75"/>
      <c r="B2737" s="76"/>
    </row>
    <row r="2738" spans="1:2" ht="15">
      <c r="A2738" s="75"/>
      <c r="B2738" s="76"/>
    </row>
    <row r="2739" spans="1:2" ht="15">
      <c r="A2739" s="75"/>
      <c r="B2739" s="76"/>
    </row>
    <row r="2740" spans="1:2" ht="15">
      <c r="A2740" s="75"/>
      <c r="B2740" s="76"/>
    </row>
    <row r="2741" spans="1:2" ht="15">
      <c r="A2741" s="75"/>
      <c r="B2741" s="76"/>
    </row>
    <row r="2742" spans="1:2" ht="15">
      <c r="A2742" s="75"/>
      <c r="B2742" s="76"/>
    </row>
    <row r="2743" spans="1:2" ht="15">
      <c r="A2743" s="75"/>
      <c r="B2743" s="76"/>
    </row>
    <row r="2744" spans="1:2" ht="15">
      <c r="A2744" s="75"/>
      <c r="B2744" s="76"/>
    </row>
    <row r="2745" spans="1:2" ht="15">
      <c r="A2745" s="75"/>
      <c r="B2745" s="76"/>
    </row>
    <row r="2746" spans="1:2" ht="15">
      <c r="A2746" s="75"/>
      <c r="B2746" s="76"/>
    </row>
    <row r="2747" spans="1:2" ht="15">
      <c r="A2747" s="75"/>
      <c r="B2747" s="76"/>
    </row>
    <row r="2748" spans="1:2" ht="15">
      <c r="A2748" s="75"/>
      <c r="B2748" s="76"/>
    </row>
    <row r="2749" spans="1:2" ht="15">
      <c r="A2749" s="75"/>
      <c r="B2749" s="76"/>
    </row>
    <row r="2750" spans="1:2" ht="15">
      <c r="A2750" s="75"/>
      <c r="B2750" s="76"/>
    </row>
    <row r="2751" spans="1:2" ht="15">
      <c r="A2751" s="75"/>
      <c r="B2751" s="76"/>
    </row>
    <row r="2752" spans="1:2" ht="15">
      <c r="A2752" s="75"/>
      <c r="B2752" s="76"/>
    </row>
    <row r="2753" spans="1:2" ht="15">
      <c r="A2753" s="75"/>
      <c r="B2753" s="76"/>
    </row>
    <row r="2754" spans="1:2" ht="15">
      <c r="A2754" s="75"/>
      <c r="B2754" s="76"/>
    </row>
    <row r="2755" spans="1:2" ht="15">
      <c r="A2755" s="75"/>
      <c r="B2755" s="76"/>
    </row>
    <row r="2756" spans="1:2" ht="15">
      <c r="A2756" s="75"/>
      <c r="B2756" s="76"/>
    </row>
    <row r="2757" spans="1:2" ht="15">
      <c r="A2757" s="75"/>
      <c r="B2757" s="76"/>
    </row>
    <row r="2758" spans="1:2" ht="15">
      <c r="A2758" s="75"/>
      <c r="B2758" s="76"/>
    </row>
    <row r="2759" spans="1:2" ht="15">
      <c r="A2759" s="75"/>
      <c r="B2759" s="76"/>
    </row>
    <row r="2760" spans="1:2" ht="15">
      <c r="A2760" s="75"/>
      <c r="B2760" s="76"/>
    </row>
    <row r="2761" spans="1:2" ht="15">
      <c r="A2761" s="75"/>
      <c r="B2761" s="76"/>
    </row>
    <row r="2762" spans="1:2" ht="15">
      <c r="A2762" s="75"/>
      <c r="B2762" s="76"/>
    </row>
    <row r="2763" spans="1:2" ht="15">
      <c r="A2763" s="75"/>
      <c r="B2763" s="76"/>
    </row>
    <row r="2764" spans="1:2" ht="15">
      <c r="A2764" s="75"/>
      <c r="B2764" s="76"/>
    </row>
    <row r="2765" spans="1:2" ht="15">
      <c r="A2765" s="75"/>
      <c r="B2765" s="76"/>
    </row>
    <row r="2766" spans="1:2" ht="15">
      <c r="A2766" s="75"/>
      <c r="B2766" s="76"/>
    </row>
    <row r="2767" spans="1:2" ht="15">
      <c r="A2767" s="75"/>
      <c r="B2767" s="76"/>
    </row>
    <row r="2768" spans="1:2" ht="15">
      <c r="A2768" s="75"/>
      <c r="B2768" s="76"/>
    </row>
    <row r="2769" spans="1:2" ht="15">
      <c r="A2769" s="75"/>
      <c r="B2769" s="76"/>
    </row>
    <row r="2770" spans="1:2" ht="15">
      <c r="A2770" s="75"/>
      <c r="B2770" s="76"/>
    </row>
    <row r="2771" spans="1:2" ht="15">
      <c r="A2771" s="75"/>
      <c r="B2771" s="76"/>
    </row>
    <row r="2772" spans="1:2" ht="15">
      <c r="A2772" s="75"/>
      <c r="B2772" s="76"/>
    </row>
    <row r="2773" spans="1:2" ht="15">
      <c r="A2773" s="75"/>
      <c r="B2773" s="76"/>
    </row>
    <row r="2774" spans="1:2" ht="15">
      <c r="A2774" s="75"/>
      <c r="B2774" s="76"/>
    </row>
    <row r="2775" spans="1:2" ht="15">
      <c r="A2775" s="75"/>
      <c r="B2775" s="76"/>
    </row>
    <row r="2776" spans="1:2" ht="15">
      <c r="A2776" s="75"/>
      <c r="B2776" s="76"/>
    </row>
    <row r="2777" spans="1:2" ht="15">
      <c r="A2777" s="75"/>
      <c r="B2777" s="76"/>
    </row>
    <row r="2778" spans="1:2" ht="15">
      <c r="A2778" s="75"/>
      <c r="B2778" s="76"/>
    </row>
    <row r="2779" spans="1:2" ht="15">
      <c r="A2779" s="75"/>
      <c r="B2779" s="76"/>
    </row>
    <row r="2780" spans="1:2" ht="15">
      <c r="A2780" s="75"/>
      <c r="B2780" s="76"/>
    </row>
    <row r="2781" spans="1:2" ht="15">
      <c r="A2781" s="75"/>
      <c r="B2781" s="76"/>
    </row>
    <row r="2782" spans="1:2" ht="15">
      <c r="A2782" s="75"/>
      <c r="B2782" s="76"/>
    </row>
    <row r="2783" spans="1:2" ht="15">
      <c r="A2783" s="75"/>
      <c r="B2783" s="76"/>
    </row>
    <row r="2784" spans="1:2" ht="15">
      <c r="A2784" s="75"/>
      <c r="B2784" s="76"/>
    </row>
    <row r="2785" spans="1:2" ht="15">
      <c r="A2785" s="75"/>
      <c r="B2785" s="76"/>
    </row>
    <row r="2786" spans="1:2" ht="15">
      <c r="A2786" s="75"/>
      <c r="B2786" s="76"/>
    </row>
    <row r="2787" spans="1:2" ht="15">
      <c r="A2787" s="75"/>
      <c r="B2787" s="76"/>
    </row>
    <row r="2788" spans="1:2" ht="15">
      <c r="A2788" s="75"/>
      <c r="B2788" s="76"/>
    </row>
    <row r="2789" spans="1:2" ht="15">
      <c r="A2789" s="75"/>
      <c r="B2789" s="76"/>
    </row>
    <row r="2790" spans="1:2" ht="15">
      <c r="A2790" s="75"/>
      <c r="B2790" s="76"/>
    </row>
    <row r="2791" spans="1:2" ht="15">
      <c r="A2791" s="75"/>
      <c r="B2791" s="76"/>
    </row>
    <row r="2792" spans="1:2" ht="15">
      <c r="A2792" s="75"/>
      <c r="B2792" s="76"/>
    </row>
    <row r="2793" spans="1:2" ht="15">
      <c r="A2793" s="75"/>
      <c r="B2793" s="76"/>
    </row>
    <row r="2794" spans="1:2" ht="15">
      <c r="A2794" s="75"/>
      <c r="B2794" s="76"/>
    </row>
    <row r="2795" spans="1:2" ht="15">
      <c r="A2795" s="75"/>
      <c r="B2795" s="76"/>
    </row>
    <row r="2796" spans="1:2" ht="15">
      <c r="A2796" s="75"/>
      <c r="B2796" s="76"/>
    </row>
    <row r="2797" spans="1:2" ht="15">
      <c r="A2797" s="75"/>
      <c r="B2797" s="76"/>
    </row>
    <row r="2798" spans="1:2" ht="15">
      <c r="A2798" s="75"/>
      <c r="B2798" s="76"/>
    </row>
    <row r="2799" spans="1:2" ht="15">
      <c r="A2799" s="75"/>
      <c r="B2799" s="76"/>
    </row>
    <row r="2800" spans="1:2" ht="15">
      <c r="A2800" s="75"/>
      <c r="B2800" s="76"/>
    </row>
    <row r="2801" spans="1:2" ht="15">
      <c r="A2801" s="75"/>
      <c r="B2801" s="76"/>
    </row>
    <row r="2802" spans="1:2" ht="15">
      <c r="A2802" s="75"/>
      <c r="B2802" s="76"/>
    </row>
    <row r="2803" spans="1:2" ht="15">
      <c r="A2803" s="75"/>
      <c r="B2803" s="76"/>
    </row>
    <row r="2804" spans="1:2" ht="15">
      <c r="A2804" s="75"/>
      <c r="B2804" s="76"/>
    </row>
    <row r="2805" spans="1:2" ht="15">
      <c r="A2805" s="75"/>
      <c r="B2805" s="76"/>
    </row>
    <row r="2806" spans="1:2" ht="15">
      <c r="A2806" s="75"/>
      <c r="B2806" s="76"/>
    </row>
    <row r="2807" spans="1:2" ht="15">
      <c r="A2807" s="75"/>
      <c r="B2807" s="76"/>
    </row>
    <row r="2808" spans="1:2" ht="15">
      <c r="A2808" s="75"/>
      <c r="B2808" s="76"/>
    </row>
    <row r="2809" spans="1:2" ht="15">
      <c r="A2809" s="75"/>
      <c r="B2809" s="76"/>
    </row>
    <row r="2810" spans="1:2" ht="15">
      <c r="A2810" s="75"/>
      <c r="B2810" s="76"/>
    </row>
    <row r="2811" spans="1:2" ht="15">
      <c r="A2811" s="75"/>
      <c r="B2811" s="76"/>
    </row>
    <row r="2812" spans="1:2" ht="15">
      <c r="A2812" s="75"/>
      <c r="B2812" s="76"/>
    </row>
    <row r="2813" spans="1:2" ht="15">
      <c r="A2813" s="75"/>
      <c r="B2813" s="76"/>
    </row>
    <row r="2814" spans="1:2" ht="15">
      <c r="A2814" s="75"/>
      <c r="B2814" s="76"/>
    </row>
    <row r="2815" spans="1:2" ht="15">
      <c r="A2815" s="75"/>
      <c r="B2815" s="76"/>
    </row>
    <row r="2816" spans="1:2" ht="15">
      <c r="A2816" s="75"/>
      <c r="B2816" s="76"/>
    </row>
    <row r="2817" spans="1:2" ht="15">
      <c r="A2817" s="75"/>
      <c r="B2817" s="76"/>
    </row>
    <row r="2818" spans="1:2" ht="15">
      <c r="A2818" s="75"/>
      <c r="B2818" s="76"/>
    </row>
    <row r="2819" spans="1:2" ht="15">
      <c r="A2819" s="75"/>
      <c r="B2819" s="76"/>
    </row>
    <row r="2820" spans="1:2" ht="15">
      <c r="A2820" s="75"/>
      <c r="B2820" s="76"/>
    </row>
    <row r="2821" spans="1:2" ht="15">
      <c r="A2821" s="75"/>
      <c r="B2821" s="76"/>
    </row>
    <row r="2822" spans="1:2" ht="15">
      <c r="A2822" s="75"/>
      <c r="B2822" s="76"/>
    </row>
    <row r="2823" spans="1:2" ht="15">
      <c r="A2823" s="75"/>
      <c r="B2823" s="76"/>
    </row>
    <row r="2824" spans="1:2" ht="15">
      <c r="A2824" s="75"/>
      <c r="B2824" s="76"/>
    </row>
    <row r="2825" spans="1:2" ht="15">
      <c r="A2825" s="75"/>
      <c r="B2825" s="76"/>
    </row>
    <row r="2826" spans="1:2" ht="15">
      <c r="A2826" s="75"/>
      <c r="B2826" s="76"/>
    </row>
    <row r="2827" spans="1:2" ht="15">
      <c r="A2827" s="75"/>
      <c r="B2827" s="76"/>
    </row>
    <row r="2828" spans="1:2" ht="15">
      <c r="A2828" s="75"/>
      <c r="B2828" s="76"/>
    </row>
    <row r="2829" spans="1:2" ht="15">
      <c r="A2829" s="75"/>
      <c r="B2829" s="76"/>
    </row>
    <row r="2830" spans="1:2" ht="15">
      <c r="A2830" s="75"/>
      <c r="B2830" s="76"/>
    </row>
    <row r="2831" spans="1:2" ht="15">
      <c r="A2831" s="75"/>
      <c r="B2831" s="76"/>
    </row>
    <row r="2832" spans="1:2" ht="15">
      <c r="A2832" s="75"/>
      <c r="B2832" s="76"/>
    </row>
    <row r="2833" spans="1:2" ht="15">
      <c r="A2833" s="75"/>
      <c r="B2833" s="76"/>
    </row>
    <row r="2834" spans="1:2" ht="15">
      <c r="A2834" s="75"/>
      <c r="B2834" s="76"/>
    </row>
    <row r="2835" spans="1:2" ht="15">
      <c r="A2835" s="75"/>
      <c r="B2835" s="76"/>
    </row>
    <row r="2836" spans="1:2" ht="15">
      <c r="A2836" s="75"/>
      <c r="B2836" s="76"/>
    </row>
    <row r="2837" spans="1:2" ht="15">
      <c r="A2837" s="75"/>
      <c r="B2837" s="76"/>
    </row>
    <row r="2838" spans="1:2" ht="15">
      <c r="A2838" s="75"/>
      <c r="B2838" s="76"/>
    </row>
    <row r="2839" spans="1:2" ht="15">
      <c r="A2839" s="75"/>
      <c r="B2839" s="76"/>
    </row>
    <row r="2840" spans="1:2" ht="15">
      <c r="A2840" s="75"/>
      <c r="B2840" s="76"/>
    </row>
    <row r="2841" spans="1:2" ht="15">
      <c r="A2841" s="75"/>
      <c r="B2841" s="76"/>
    </row>
    <row r="2842" spans="1:2" ht="15">
      <c r="A2842" s="75"/>
      <c r="B2842" s="76"/>
    </row>
    <row r="2843" spans="1:2" ht="15">
      <c r="A2843" s="75"/>
      <c r="B2843" s="76"/>
    </row>
    <row r="2844" spans="1:2" ht="15">
      <c r="A2844" s="75"/>
      <c r="B2844" s="76"/>
    </row>
    <row r="2845" spans="1:2" ht="15">
      <c r="A2845" s="75"/>
      <c r="B2845" s="76"/>
    </row>
    <row r="2846" spans="1:2" ht="15">
      <c r="A2846" s="75"/>
      <c r="B2846" s="76"/>
    </row>
    <row r="2847" spans="1:2" ht="15">
      <c r="A2847" s="75"/>
      <c r="B2847" s="76"/>
    </row>
    <row r="2848" spans="1:2" ht="15">
      <c r="A2848" s="75"/>
      <c r="B2848" s="76"/>
    </row>
    <row r="2849" spans="1:2" ht="15">
      <c r="A2849" s="75"/>
      <c r="B2849" s="76"/>
    </row>
    <row r="2850" spans="1:2" ht="15">
      <c r="A2850" s="75"/>
      <c r="B2850" s="76"/>
    </row>
    <row r="2851" spans="1:2" ht="15">
      <c r="A2851" s="75"/>
      <c r="B2851" s="76"/>
    </row>
    <row r="2852" spans="1:2" ht="15">
      <c r="A2852" s="75"/>
      <c r="B2852" s="76"/>
    </row>
    <row r="2853" spans="1:2" ht="15">
      <c r="A2853" s="75"/>
      <c r="B2853" s="76"/>
    </row>
    <row r="2854" spans="1:2" ht="15">
      <c r="A2854" s="75"/>
      <c r="B2854" s="76"/>
    </row>
    <row r="2855" spans="1:2" ht="15">
      <c r="A2855" s="75"/>
      <c r="B2855" s="76"/>
    </row>
    <row r="2856" spans="1:2" ht="15">
      <c r="A2856" s="75"/>
      <c r="B2856" s="76"/>
    </row>
    <row r="2857" spans="1:2" ht="15">
      <c r="A2857" s="75"/>
      <c r="B2857" s="76"/>
    </row>
    <row r="2858" spans="1:2" ht="15">
      <c r="A2858" s="75"/>
      <c r="B2858" s="76"/>
    </row>
    <row r="2859" spans="1:2" ht="15">
      <c r="A2859" s="75"/>
      <c r="B2859" s="76"/>
    </row>
    <row r="2860" spans="1:2" ht="15">
      <c r="A2860" s="75"/>
      <c r="B2860" s="76"/>
    </row>
    <row r="2861" spans="1:2" ht="15">
      <c r="A2861" s="75"/>
      <c r="B2861" s="76"/>
    </row>
    <row r="2862" spans="1:2" ht="15">
      <c r="A2862" s="75"/>
      <c r="B2862" s="76"/>
    </row>
    <row r="2863" spans="1:2" ht="15">
      <c r="A2863" s="75"/>
      <c r="B2863" s="76"/>
    </row>
    <row r="2864" spans="1:2" ht="15">
      <c r="A2864" s="75"/>
      <c r="B2864" s="76"/>
    </row>
    <row r="2865" spans="1:2" ht="15">
      <c r="A2865" s="75"/>
      <c r="B2865" s="76"/>
    </row>
    <row r="2866" spans="1:2" ht="15">
      <c r="A2866" s="75"/>
      <c r="B2866" s="76"/>
    </row>
    <row r="2867" spans="1:2" ht="15">
      <c r="A2867" s="75"/>
      <c r="B2867" s="76"/>
    </row>
    <row r="2868" spans="1:2" ht="15">
      <c r="A2868" s="75"/>
      <c r="B2868" s="76"/>
    </row>
    <row r="2869" spans="1:2" ht="15">
      <c r="A2869" s="75"/>
      <c r="B2869" s="76"/>
    </row>
    <row r="2870" spans="1:2" ht="15">
      <c r="A2870" s="75"/>
      <c r="B2870" s="76"/>
    </row>
    <row r="2871" spans="1:2" ht="15">
      <c r="A2871" s="75"/>
      <c r="B2871" s="76"/>
    </row>
    <row r="2872" spans="1:2" ht="15">
      <c r="A2872" s="75"/>
      <c r="B2872" s="76"/>
    </row>
    <row r="2873" spans="1:2" ht="15">
      <c r="A2873" s="75"/>
      <c r="B2873" s="76"/>
    </row>
    <row r="2874" spans="1:2" ht="15">
      <c r="A2874" s="75"/>
      <c r="B2874" s="76"/>
    </row>
    <row r="2875" spans="1:2" ht="15">
      <c r="A2875" s="75"/>
      <c r="B2875" s="76"/>
    </row>
    <row r="2876" spans="1:2" ht="15">
      <c r="A2876" s="75"/>
      <c r="B2876" s="76"/>
    </row>
    <row r="2877" spans="1:2" ht="15">
      <c r="A2877" s="75"/>
      <c r="B2877" s="76"/>
    </row>
    <row r="2878" spans="1:2" ht="15">
      <c r="A2878" s="75"/>
      <c r="B2878" s="76"/>
    </row>
    <row r="2879" spans="1:2" ht="15">
      <c r="A2879" s="75"/>
      <c r="B2879" s="76"/>
    </row>
    <row r="2880" spans="1:2" ht="15">
      <c r="A2880" s="75"/>
      <c r="B2880" s="76"/>
    </row>
    <row r="2881" spans="1:2" ht="15">
      <c r="A2881" s="75"/>
      <c r="B2881" s="76"/>
    </row>
    <row r="2882" spans="1:2" ht="15">
      <c r="A2882" s="75"/>
      <c r="B2882" s="76"/>
    </row>
    <row r="2883" spans="1:2" ht="15">
      <c r="A2883" s="75"/>
      <c r="B2883" s="76"/>
    </row>
    <row r="2884" spans="1:2" ht="15">
      <c r="A2884" s="75"/>
      <c r="B2884" s="76"/>
    </row>
    <row r="2885" spans="1:2" ht="15">
      <c r="A2885" s="75"/>
      <c r="B2885" s="76"/>
    </row>
    <row r="2886" spans="1:2" ht="15">
      <c r="A2886" s="75"/>
      <c r="B2886" s="76"/>
    </row>
    <row r="2887" spans="1:2" ht="15">
      <c r="A2887" s="75"/>
      <c r="B2887" s="76"/>
    </row>
    <row r="2888" spans="1:2" ht="15">
      <c r="A2888" s="75"/>
      <c r="B2888" s="76"/>
    </row>
    <row r="2889" spans="1:2" ht="15">
      <c r="A2889" s="75"/>
      <c r="B2889" s="76"/>
    </row>
    <row r="2890" spans="1:2" ht="15">
      <c r="A2890" s="75"/>
      <c r="B2890" s="76"/>
    </row>
    <row r="2891" spans="1:2" ht="15">
      <c r="A2891" s="75"/>
      <c r="B2891" s="76"/>
    </row>
    <row r="2892" spans="1:2" ht="15">
      <c r="A2892" s="75"/>
      <c r="B2892" s="76"/>
    </row>
    <row r="2893" spans="1:2" ht="15">
      <c r="A2893" s="75"/>
      <c r="B2893" s="76"/>
    </row>
    <row r="2894" spans="1:2" ht="15">
      <c r="A2894" s="75"/>
      <c r="B2894" s="76"/>
    </row>
    <row r="2895" spans="1:2" ht="15">
      <c r="A2895" s="75"/>
      <c r="B2895" s="76"/>
    </row>
    <row r="2896" spans="1:2" ht="15">
      <c r="A2896" s="75"/>
      <c r="B2896" s="76"/>
    </row>
    <row r="2897" spans="1:2" ht="15">
      <c r="A2897" s="75"/>
      <c r="B2897" s="76"/>
    </row>
    <row r="2898" spans="1:2" ht="15">
      <c r="A2898" s="75"/>
      <c r="B2898" s="76"/>
    </row>
    <row r="2899" spans="1:2" ht="15">
      <c r="A2899" s="75"/>
      <c r="B2899" s="76"/>
    </row>
    <row r="2900" spans="1:2" ht="15">
      <c r="A2900" s="75"/>
      <c r="B2900" s="76"/>
    </row>
    <row r="2901" spans="1:2" ht="15">
      <c r="A2901" s="75"/>
      <c r="B2901" s="76"/>
    </row>
    <row r="2902" spans="1:2" ht="15">
      <c r="A2902" s="75"/>
      <c r="B2902" s="76"/>
    </row>
    <row r="2903" spans="1:2" ht="15">
      <c r="A2903" s="75"/>
      <c r="B2903" s="76"/>
    </row>
    <row r="2904" spans="1:2" ht="15">
      <c r="A2904" s="75"/>
      <c r="B2904" s="76"/>
    </row>
    <row r="2905" spans="1:2" ht="15">
      <c r="A2905" s="75"/>
      <c r="B2905" s="76"/>
    </row>
    <row r="2906" spans="1:2" ht="15">
      <c r="A2906" s="75"/>
      <c r="B2906" s="76"/>
    </row>
    <row r="2907" spans="1:2" ht="15">
      <c r="A2907" s="75"/>
      <c r="B2907" s="76"/>
    </row>
    <row r="2908" spans="1:2" ht="15">
      <c r="A2908" s="75"/>
      <c r="B2908" s="76"/>
    </row>
    <row r="2909" spans="1:2" ht="15">
      <c r="A2909" s="75"/>
      <c r="B2909" s="76"/>
    </row>
    <row r="2910" spans="1:2" ht="15">
      <c r="A2910" s="75"/>
      <c r="B2910" s="76"/>
    </row>
    <row r="2911" spans="1:2" ht="15">
      <c r="A2911" s="75"/>
      <c r="B2911" s="76"/>
    </row>
    <row r="2912" spans="1:2" ht="15">
      <c r="A2912" s="75"/>
      <c r="B2912" s="76"/>
    </row>
    <row r="2913" spans="1:2" ht="15">
      <c r="A2913" s="75"/>
      <c r="B2913" s="76"/>
    </row>
    <row r="2914" spans="1:2" ht="15">
      <c r="A2914" s="75"/>
      <c r="B2914" s="76"/>
    </row>
    <row r="2915" spans="1:2" ht="15">
      <c r="A2915" s="75"/>
      <c r="B2915" s="76"/>
    </row>
    <row r="2916" spans="1:2" ht="15">
      <c r="A2916" s="75"/>
      <c r="B2916" s="76"/>
    </row>
    <row r="2917" spans="1:2" ht="15">
      <c r="A2917" s="75"/>
      <c r="B2917" s="76"/>
    </row>
    <row r="2918" spans="1:2" ht="15">
      <c r="A2918" s="75"/>
      <c r="B2918" s="76"/>
    </row>
    <row r="2919" spans="1:2" ht="15">
      <c r="A2919" s="75"/>
      <c r="B2919" s="76"/>
    </row>
    <row r="2920" spans="1:2" ht="15">
      <c r="A2920" s="75"/>
      <c r="B2920" s="76"/>
    </row>
    <row r="2921" spans="1:2" ht="15">
      <c r="A2921" s="75"/>
      <c r="B2921" s="76"/>
    </row>
    <row r="2922" spans="1:2" ht="15">
      <c r="A2922" s="75"/>
      <c r="B2922" s="76"/>
    </row>
    <row r="2923" spans="1:2" ht="15">
      <c r="A2923" s="75"/>
      <c r="B2923" s="76"/>
    </row>
    <row r="2924" spans="1:2" ht="15">
      <c r="A2924" s="75"/>
      <c r="B2924" s="76"/>
    </row>
    <row r="2925" spans="1:2" ht="15">
      <c r="A2925" s="75"/>
      <c r="B2925" s="76"/>
    </row>
    <row r="2926" spans="1:2" ht="15">
      <c r="A2926" s="75"/>
      <c r="B2926" s="76"/>
    </row>
    <row r="2927" spans="1:2" ht="15">
      <c r="A2927" s="75"/>
      <c r="B2927" s="76"/>
    </row>
    <row r="2928" spans="1:2" ht="15">
      <c r="A2928" s="75"/>
      <c r="B2928" s="76"/>
    </row>
    <row r="2929" spans="1:2" ht="15">
      <c r="A2929" s="75"/>
      <c r="B2929" s="76"/>
    </row>
    <row r="2930" spans="1:2" ht="15">
      <c r="A2930" s="75"/>
      <c r="B2930" s="76"/>
    </row>
    <row r="2931" spans="1:2" ht="15">
      <c r="A2931" s="75"/>
      <c r="B2931" s="76"/>
    </row>
    <row r="2932" spans="1:2" ht="15">
      <c r="A2932" s="75"/>
      <c r="B2932" s="76"/>
    </row>
    <row r="2933" spans="1:2" ht="15">
      <c r="A2933" s="75"/>
      <c r="B2933" s="76"/>
    </row>
    <row r="2934" spans="1:2" ht="15">
      <c r="A2934" s="75"/>
      <c r="B2934" s="76"/>
    </row>
    <row r="2935" spans="1:2" ht="15">
      <c r="A2935" s="75"/>
      <c r="B2935" s="76"/>
    </row>
    <row r="2936" spans="1:2" ht="15">
      <c r="A2936" s="75"/>
      <c r="B2936" s="76"/>
    </row>
    <row r="2937" spans="1:2" ht="15">
      <c r="A2937" s="75"/>
      <c r="B2937" s="76"/>
    </row>
    <row r="2938" spans="1:2" ht="15">
      <c r="A2938" s="75"/>
      <c r="B2938" s="76"/>
    </row>
    <row r="2939" spans="1:2" ht="15">
      <c r="A2939" s="75"/>
      <c r="B2939" s="76"/>
    </row>
    <row r="2940" spans="1:2" ht="15">
      <c r="A2940" s="75"/>
      <c r="B2940" s="76"/>
    </row>
    <row r="2941" spans="1:2" ht="15">
      <c r="A2941" s="75"/>
      <c r="B2941" s="76"/>
    </row>
    <row r="2942" spans="1:2" ht="15">
      <c r="A2942" s="75"/>
      <c r="B2942" s="76"/>
    </row>
    <row r="2943" spans="1:2" ht="15">
      <c r="A2943" s="75"/>
      <c r="B2943" s="76"/>
    </row>
    <row r="2944" spans="1:2" ht="15">
      <c r="A2944" s="75"/>
      <c r="B2944" s="76"/>
    </row>
    <row r="2945" spans="1:2" ht="15">
      <c r="A2945" s="75"/>
      <c r="B2945" s="76"/>
    </row>
    <row r="2946" spans="1:2" ht="15">
      <c r="A2946" s="75"/>
      <c r="B2946" s="76"/>
    </row>
    <row r="2947" spans="1:2" ht="15">
      <c r="A2947" s="75"/>
      <c r="B2947" s="76"/>
    </row>
    <row r="2948" spans="1:2" ht="15">
      <c r="A2948" s="75"/>
      <c r="B2948" s="76"/>
    </row>
    <row r="2949" spans="1:2" ht="15">
      <c r="A2949" s="75"/>
      <c r="B2949" s="76"/>
    </row>
    <row r="2950" spans="1:2" ht="15">
      <c r="A2950" s="75"/>
      <c r="B2950" s="76"/>
    </row>
    <row r="2951" spans="1:2" ht="15">
      <c r="A2951" s="75"/>
      <c r="B2951" s="76"/>
    </row>
    <row r="2952" spans="1:2" ht="15">
      <c r="A2952" s="75"/>
      <c r="B2952" s="76"/>
    </row>
    <row r="2953" spans="1:2" ht="15">
      <c r="A2953" s="75"/>
      <c r="B2953" s="76"/>
    </row>
    <row r="2954" spans="1:2" ht="15">
      <c r="A2954" s="75"/>
      <c r="B2954" s="76"/>
    </row>
    <row r="2955" spans="1:2" ht="15">
      <c r="A2955" s="75"/>
      <c r="B2955" s="76"/>
    </row>
    <row r="2956" spans="1:2" ht="15">
      <c r="A2956" s="75"/>
      <c r="B2956" s="76"/>
    </row>
    <row r="2957" spans="1:2" ht="15">
      <c r="A2957" s="75"/>
      <c r="B2957" s="76"/>
    </row>
    <row r="2958" spans="1:2" ht="15">
      <c r="A2958" s="75"/>
      <c r="B2958" s="76"/>
    </row>
    <row r="2959" spans="1:2" ht="15">
      <c r="A2959" s="75"/>
      <c r="B2959" s="76"/>
    </row>
    <row r="2960" spans="1:2" ht="15">
      <c r="A2960" s="75"/>
      <c r="B2960" s="76"/>
    </row>
    <row r="2961" spans="1:2" ht="15">
      <c r="A2961" s="75"/>
      <c r="B2961" s="76"/>
    </row>
    <row r="2962" spans="1:2" ht="15">
      <c r="A2962" s="75"/>
      <c r="B2962" s="76"/>
    </row>
    <row r="2963" spans="1:2" ht="15">
      <c r="A2963" s="75"/>
      <c r="B2963" s="76"/>
    </row>
    <row r="2964" spans="1:2" ht="15">
      <c r="A2964" s="75"/>
      <c r="B2964" s="76"/>
    </row>
    <row r="2965" spans="1:2" ht="15">
      <c r="A2965" s="75"/>
      <c r="B2965" s="76"/>
    </row>
    <row r="2966" spans="1:2" ht="15">
      <c r="A2966" s="75"/>
      <c r="B2966" s="76"/>
    </row>
    <row r="2967" spans="1:2" ht="15">
      <c r="A2967" s="75"/>
      <c r="B2967" s="76"/>
    </row>
    <row r="2968" spans="1:2" ht="15">
      <c r="A2968" s="75"/>
      <c r="B2968" s="76"/>
    </row>
    <row r="2969" spans="1:2" ht="15">
      <c r="A2969" s="75"/>
      <c r="B2969" s="76"/>
    </row>
    <row r="2970" spans="1:2" ht="15">
      <c r="A2970" s="75"/>
      <c r="B2970" s="76"/>
    </row>
    <row r="2971" spans="1:2" ht="15">
      <c r="A2971" s="75"/>
      <c r="B2971" s="76"/>
    </row>
    <row r="2972" spans="1:2" ht="15">
      <c r="A2972" s="75"/>
      <c r="B2972" s="76"/>
    </row>
    <row r="2973" spans="1:2" ht="15">
      <c r="A2973" s="75"/>
      <c r="B2973" s="76"/>
    </row>
    <row r="2974" spans="1:2" ht="15">
      <c r="A2974" s="75"/>
      <c r="B2974" s="76"/>
    </row>
    <row r="2975" spans="1:2" ht="15">
      <c r="A2975" s="75"/>
      <c r="B2975" s="76"/>
    </row>
    <row r="2976" spans="1:2" ht="15">
      <c r="A2976" s="75"/>
      <c r="B2976" s="76"/>
    </row>
    <row r="2977" spans="1:2" ht="15">
      <c r="A2977" s="75"/>
      <c r="B2977" s="76"/>
    </row>
    <row r="2978" spans="1:2" ht="15">
      <c r="A2978" s="75"/>
      <c r="B2978" s="76"/>
    </row>
    <row r="2979" spans="1:2" ht="15">
      <c r="A2979" s="75"/>
      <c r="B2979" s="76"/>
    </row>
    <row r="2980" spans="1:2" ht="15">
      <c r="A2980" s="75"/>
      <c r="B2980" s="76"/>
    </row>
    <row r="2981" spans="1:2" ht="15">
      <c r="A2981" s="75"/>
      <c r="B2981" s="76"/>
    </row>
    <row r="2982" spans="1:2" ht="15">
      <c r="A2982" s="75"/>
      <c r="B2982" s="76"/>
    </row>
    <row r="2983" spans="1:2" ht="15">
      <c r="A2983" s="75"/>
      <c r="B2983" s="76"/>
    </row>
    <row r="2984" spans="1:2" ht="15">
      <c r="A2984" s="75"/>
      <c r="B2984" s="76"/>
    </row>
    <row r="2985" spans="1:2" ht="15">
      <c r="A2985" s="75"/>
      <c r="B2985" s="76"/>
    </row>
    <row r="2986" spans="1:2" ht="15">
      <c r="A2986" s="75"/>
      <c r="B2986" s="76"/>
    </row>
    <row r="2987" spans="1:2" ht="15">
      <c r="A2987" s="75"/>
      <c r="B2987" s="76"/>
    </row>
    <row r="2988" spans="1:2" ht="15">
      <c r="A2988" s="75"/>
      <c r="B2988" s="76"/>
    </row>
    <row r="2989" spans="1:2" ht="15">
      <c r="A2989" s="75"/>
      <c r="B2989" s="76"/>
    </row>
    <row r="2990" spans="1:2" ht="15">
      <c r="A2990" s="75"/>
      <c r="B2990" s="76"/>
    </row>
    <row r="2991" spans="1:2" ht="15">
      <c r="A2991" s="75"/>
      <c r="B2991" s="76"/>
    </row>
    <row r="2992" spans="1:2" ht="15">
      <c r="A2992" s="75"/>
      <c r="B2992" s="76"/>
    </row>
    <row r="2993" spans="1:2" ht="15">
      <c r="A2993" s="75"/>
      <c r="B2993" s="76"/>
    </row>
    <row r="2994" spans="1:2" ht="15">
      <c r="A2994" s="75"/>
      <c r="B2994" s="76"/>
    </row>
    <row r="2995" spans="1:2" ht="15">
      <c r="A2995" s="75"/>
      <c r="B2995" s="76"/>
    </row>
    <row r="2996" spans="1:2" ht="15">
      <c r="A2996" s="75"/>
      <c r="B2996" s="76"/>
    </row>
    <row r="2997" spans="1:2" ht="15">
      <c r="A2997" s="75"/>
      <c r="B2997" s="76"/>
    </row>
    <row r="2998" spans="1:2" ht="15">
      <c r="A2998" s="75"/>
      <c r="B2998" s="76"/>
    </row>
    <row r="2999" spans="1:2" ht="15">
      <c r="A2999" s="75"/>
      <c r="B2999" s="76"/>
    </row>
    <row r="3000" spans="1:2" ht="15">
      <c r="A3000" s="75"/>
      <c r="B3000" s="76"/>
    </row>
    <row r="3001" spans="1:2" ht="15">
      <c r="A3001" s="75"/>
      <c r="B3001" s="76"/>
    </row>
    <row r="3002" spans="1:2" ht="15">
      <c r="A3002" s="75"/>
      <c r="B3002" s="76"/>
    </row>
    <row r="3003" spans="1:2" ht="15">
      <c r="A3003" s="75"/>
      <c r="B3003" s="76"/>
    </row>
    <row r="3004" spans="1:2" ht="15">
      <c r="A3004" s="75"/>
      <c r="B3004" s="76"/>
    </row>
    <row r="3005" spans="1:2" ht="15">
      <c r="A3005" s="75"/>
      <c r="B3005" s="76"/>
    </row>
    <row r="3006" spans="1:2" ht="15">
      <c r="A3006" s="75"/>
      <c r="B3006" s="76"/>
    </row>
    <row r="3007" spans="1:2" ht="15">
      <c r="A3007" s="75"/>
      <c r="B3007" s="76"/>
    </row>
    <row r="3008" spans="1:2" ht="15">
      <c r="A3008" s="75"/>
      <c r="B3008" s="76"/>
    </row>
    <row r="3009" spans="1:2" ht="15">
      <c r="A3009" s="75"/>
      <c r="B3009" s="76"/>
    </row>
    <row r="3010" spans="1:2" ht="15">
      <c r="A3010" s="75"/>
      <c r="B3010" s="76"/>
    </row>
    <row r="3011" spans="1:2" ht="15">
      <c r="A3011" s="75"/>
      <c r="B3011" s="76"/>
    </row>
    <row r="3012" spans="1:2" ht="15">
      <c r="A3012" s="75"/>
      <c r="B3012" s="76"/>
    </row>
    <row r="3013" spans="1:2" ht="15">
      <c r="A3013" s="75"/>
      <c r="B3013" s="76"/>
    </row>
    <row r="3014" spans="1:2" ht="15">
      <c r="A3014" s="75"/>
      <c r="B3014" s="76"/>
    </row>
    <row r="3015" spans="1:2" ht="15">
      <c r="A3015" s="75"/>
      <c r="B3015" s="76"/>
    </row>
    <row r="3016" spans="1:2" ht="15">
      <c r="A3016" s="75"/>
      <c r="B3016" s="76"/>
    </row>
    <row r="3017" spans="1:2" ht="15">
      <c r="A3017" s="75"/>
      <c r="B3017" s="76"/>
    </row>
    <row r="3018" spans="1:2" ht="15">
      <c r="A3018" s="75"/>
      <c r="B3018" s="76"/>
    </row>
    <row r="3019" spans="1:2" ht="15">
      <c r="A3019" s="75"/>
      <c r="B3019" s="76"/>
    </row>
    <row r="3020" spans="1:2" ht="15">
      <c r="A3020" s="75"/>
      <c r="B3020" s="76"/>
    </row>
    <row r="3021" spans="1:2" ht="15">
      <c r="A3021" s="75"/>
      <c r="B3021" s="76"/>
    </row>
    <row r="3022" spans="1:2" ht="15">
      <c r="A3022" s="75"/>
      <c r="B3022" s="76"/>
    </row>
    <row r="3023" spans="1:2" ht="15">
      <c r="A3023" s="75"/>
      <c r="B3023" s="76"/>
    </row>
    <row r="3024" spans="1:2" ht="15">
      <c r="A3024" s="75"/>
      <c r="B3024" s="76"/>
    </row>
    <row r="3025" spans="1:2" ht="15">
      <c r="A3025" s="75"/>
      <c r="B3025" s="76"/>
    </row>
    <row r="3026" spans="1:2" ht="15">
      <c r="A3026" s="75"/>
      <c r="B3026" s="76"/>
    </row>
    <row r="3027" spans="1:2" ht="15">
      <c r="A3027" s="75"/>
      <c r="B3027" s="76"/>
    </row>
    <row r="3028" spans="1:2" ht="15">
      <c r="A3028" s="75"/>
      <c r="B3028" s="76"/>
    </row>
    <row r="3029" spans="1:2" ht="15">
      <c r="A3029" s="75"/>
      <c r="B3029" s="76"/>
    </row>
    <row r="3030" spans="1:2" ht="15">
      <c r="A3030" s="75"/>
      <c r="B3030" s="76"/>
    </row>
    <row r="3031" spans="1:2" ht="15">
      <c r="A3031" s="75"/>
      <c r="B3031" s="76"/>
    </row>
    <row r="3032" spans="1:2" ht="15">
      <c r="A3032" s="75"/>
      <c r="B3032" s="76"/>
    </row>
    <row r="3033" spans="1:2" ht="15">
      <c r="A3033" s="75"/>
      <c r="B3033" s="76"/>
    </row>
    <row r="3034" spans="1:2" ht="15">
      <c r="A3034" s="75"/>
      <c r="B3034" s="76"/>
    </row>
    <row r="3035" spans="1:2" ht="15">
      <c r="A3035" s="75"/>
      <c r="B3035" s="76"/>
    </row>
    <row r="3036" spans="1:2" ht="15">
      <c r="A3036" s="75"/>
      <c r="B3036" s="76"/>
    </row>
    <row r="3037" spans="1:2" ht="15">
      <c r="A3037" s="75"/>
      <c r="B3037" s="76"/>
    </row>
    <row r="3038" spans="1:2" ht="15">
      <c r="A3038" s="75"/>
      <c r="B3038" s="76"/>
    </row>
    <row r="3039" spans="1:2" ht="15">
      <c r="A3039" s="75"/>
      <c r="B3039" s="76"/>
    </row>
    <row r="3040" spans="1:2" ht="15">
      <c r="A3040" s="75"/>
      <c r="B3040" s="76"/>
    </row>
    <row r="3041" spans="1:2" ht="15">
      <c r="A3041" s="75"/>
      <c r="B3041" s="76"/>
    </row>
    <row r="3042" spans="1:2" ht="15">
      <c r="A3042" s="75"/>
      <c r="B3042" s="76"/>
    </row>
    <row r="3043" spans="1:2" ht="15">
      <c r="A3043" s="75"/>
      <c r="B3043" s="76"/>
    </row>
    <row r="3044" spans="1:2" ht="15">
      <c r="A3044" s="75"/>
      <c r="B3044" s="76"/>
    </row>
    <row r="3045" spans="1:2" ht="15">
      <c r="A3045" s="75"/>
      <c r="B3045" s="76"/>
    </row>
    <row r="3046" spans="1:2" ht="15">
      <c r="A3046" s="75"/>
      <c r="B3046" s="76"/>
    </row>
    <row r="3047" spans="1:2" ht="15">
      <c r="A3047" s="75"/>
      <c r="B3047" s="76"/>
    </row>
    <row r="3048" spans="1:2" ht="15">
      <c r="A3048" s="75"/>
      <c r="B3048" s="76"/>
    </row>
    <row r="3049" spans="1:2" ht="15">
      <c r="A3049" s="75"/>
      <c r="B3049" s="76"/>
    </row>
    <row r="3050" spans="1:2" ht="15">
      <c r="A3050" s="75"/>
      <c r="B3050" s="76"/>
    </row>
    <row r="3051" spans="1:2" ht="15">
      <c r="A3051" s="75"/>
      <c r="B3051" s="76"/>
    </row>
    <row r="3052" spans="1:2" ht="15">
      <c r="A3052" s="75"/>
      <c r="B3052" s="76"/>
    </row>
    <row r="3053" spans="1:2" ht="15">
      <c r="A3053" s="75"/>
      <c r="B3053" s="76"/>
    </row>
    <row r="3054" spans="1:2" ht="15">
      <c r="A3054" s="75"/>
      <c r="B3054" s="76"/>
    </row>
    <row r="3055" spans="1:2" ht="15">
      <c r="A3055" s="75"/>
      <c r="B3055" s="76"/>
    </row>
    <row r="3056" spans="1:2" ht="15">
      <c r="A3056" s="75"/>
      <c r="B3056" s="76"/>
    </row>
    <row r="3057" spans="1:2" ht="15">
      <c r="A3057" s="75"/>
      <c r="B3057" s="76"/>
    </row>
    <row r="3058" spans="1:2" ht="15">
      <c r="A3058" s="75"/>
      <c r="B3058" s="76"/>
    </row>
    <row r="3059" spans="1:2" ht="15">
      <c r="A3059" s="75"/>
      <c r="B3059" s="76"/>
    </row>
    <row r="3060" spans="1:2" ht="15">
      <c r="A3060" s="75"/>
      <c r="B3060" s="76"/>
    </row>
    <row r="3061" spans="1:2" ht="15">
      <c r="A3061" s="75"/>
      <c r="B3061" s="76"/>
    </row>
    <row r="3062" spans="1:2" ht="15">
      <c r="A3062" s="75"/>
      <c r="B3062" s="76"/>
    </row>
    <row r="3063" spans="1:2" ht="15">
      <c r="A3063" s="75"/>
      <c r="B3063" s="76"/>
    </row>
    <row r="3064" spans="1:2" ht="15">
      <c r="A3064" s="75"/>
      <c r="B3064" s="76"/>
    </row>
    <row r="3065" spans="1:2" ht="15">
      <c r="A3065" s="75"/>
      <c r="B3065" s="76"/>
    </row>
    <row r="3066" spans="1:2" ht="15">
      <c r="A3066" s="75"/>
      <c r="B3066" s="76"/>
    </row>
    <row r="3067" spans="1:2" ht="15">
      <c r="A3067" s="75"/>
      <c r="B3067" s="76"/>
    </row>
    <row r="3068" spans="1:2" ht="15">
      <c r="A3068" s="75"/>
      <c r="B3068" s="76"/>
    </row>
    <row r="3069" spans="1:2" ht="15">
      <c r="A3069" s="75"/>
      <c r="B3069" s="76"/>
    </row>
    <row r="3070" spans="1:2" ht="15">
      <c r="A3070" s="75"/>
      <c r="B3070" s="76"/>
    </row>
    <row r="3071" spans="1:2" ht="15">
      <c r="A3071" s="75"/>
      <c r="B3071" s="76"/>
    </row>
    <row r="3072" spans="1:2" ht="15">
      <c r="A3072" s="75"/>
      <c r="B3072" s="76"/>
    </row>
    <row r="3073" spans="1:2" ht="15">
      <c r="A3073" s="75"/>
      <c r="B3073" s="76"/>
    </row>
    <row r="3074" spans="1:2" ht="15">
      <c r="A3074" s="75"/>
      <c r="B3074" s="76"/>
    </row>
    <row r="3075" spans="1:2" ht="15">
      <c r="A3075" s="75"/>
      <c r="B3075" s="76"/>
    </row>
    <row r="3076" spans="1:2" ht="15">
      <c r="A3076" s="75"/>
      <c r="B3076" s="76"/>
    </row>
    <row r="3077" spans="1:2" ht="15">
      <c r="A3077" s="75"/>
      <c r="B3077" s="76"/>
    </row>
    <row r="3078" spans="1:2" ht="15">
      <c r="A3078" s="75"/>
      <c r="B3078" s="76"/>
    </row>
    <row r="3079" spans="1:2" ht="15">
      <c r="A3079" s="75"/>
      <c r="B3079" s="76"/>
    </row>
    <row r="3080" spans="1:2" ht="15">
      <c r="A3080" s="75"/>
      <c r="B3080" s="76"/>
    </row>
    <row r="3081" spans="1:2" ht="15">
      <c r="A3081" s="75"/>
      <c r="B3081" s="76"/>
    </row>
    <row r="3082" spans="1:2" ht="15">
      <c r="A3082" s="75"/>
      <c r="B3082" s="76"/>
    </row>
    <row r="3083" spans="1:2" ht="15">
      <c r="A3083" s="75"/>
      <c r="B3083" s="76"/>
    </row>
    <row r="3084" spans="1:2" ht="15">
      <c r="A3084" s="75"/>
      <c r="B3084" s="76"/>
    </row>
    <row r="3085" spans="1:2" ht="15">
      <c r="A3085" s="75"/>
      <c r="B3085" s="76"/>
    </row>
    <row r="3086" spans="1:2" ht="15">
      <c r="A3086" s="75"/>
      <c r="B3086" s="76"/>
    </row>
    <row r="3087" spans="1:2" ht="15">
      <c r="A3087" s="75"/>
      <c r="B3087" s="76"/>
    </row>
    <row r="3088" spans="1:2" ht="15">
      <c r="A3088" s="75"/>
      <c r="B3088" s="76"/>
    </row>
    <row r="3089" spans="1:2" ht="15">
      <c r="A3089" s="75"/>
      <c r="B3089" s="76"/>
    </row>
    <row r="3090" spans="1:2" ht="15">
      <c r="A3090" s="75"/>
      <c r="B3090" s="76"/>
    </row>
    <row r="3091" spans="1:2" ht="15">
      <c r="A3091" s="75"/>
      <c r="B3091" s="76"/>
    </row>
    <row r="3092" spans="1:2" ht="15">
      <c r="A3092" s="75"/>
      <c r="B3092" s="76"/>
    </row>
    <row r="3093" spans="1:2" ht="15">
      <c r="A3093" s="75"/>
      <c r="B3093" s="76"/>
    </row>
    <row r="3094" spans="1:2" ht="15">
      <c r="A3094" s="75"/>
      <c r="B3094" s="76"/>
    </row>
    <row r="3095" spans="1:2" ht="15">
      <c r="A3095" s="75"/>
      <c r="B3095" s="76"/>
    </row>
    <row r="3096" spans="1:2" ht="15">
      <c r="A3096" s="75"/>
      <c r="B3096" s="76"/>
    </row>
    <row r="3097" spans="1:2" ht="15">
      <c r="A3097" s="75"/>
      <c r="B3097" s="76"/>
    </row>
    <row r="3098" spans="1:2" ht="15">
      <c r="A3098" s="75"/>
      <c r="B3098" s="76"/>
    </row>
    <row r="3099" spans="1:2" ht="15">
      <c r="A3099" s="75"/>
      <c r="B3099" s="76"/>
    </row>
    <row r="3100" spans="1:2" ht="15">
      <c r="A3100" s="75"/>
      <c r="B3100" s="76"/>
    </row>
    <row r="3101" spans="1:2" ht="15">
      <c r="A3101" s="75"/>
      <c r="B3101" s="76"/>
    </row>
    <row r="3102" spans="1:2" ht="15">
      <c r="A3102" s="75"/>
      <c r="B3102" s="76"/>
    </row>
    <row r="3103" spans="1:2" ht="15">
      <c r="A3103" s="75"/>
      <c r="B3103" s="76"/>
    </row>
    <row r="3104" spans="1:2" ht="15">
      <c r="A3104" s="75"/>
      <c r="B3104" s="76"/>
    </row>
    <row r="3105" spans="1:2" ht="15">
      <c r="A3105" s="75"/>
      <c r="B3105" s="76"/>
    </row>
    <row r="3106" spans="1:2" ht="15">
      <c r="A3106" s="75"/>
      <c r="B3106" s="76"/>
    </row>
    <row r="3107" spans="1:2" ht="15">
      <c r="A3107" s="75"/>
      <c r="B3107" s="76"/>
    </row>
    <row r="3108" spans="1:2" ht="15">
      <c r="A3108" s="75"/>
      <c r="B3108" s="76"/>
    </row>
    <row r="3109" spans="1:2" ht="15">
      <c r="A3109" s="75"/>
      <c r="B3109" s="76"/>
    </row>
    <row r="3110" spans="1:2" ht="15">
      <c r="A3110" s="75"/>
      <c r="B3110" s="76"/>
    </row>
    <row r="3111" spans="1:2" ht="15">
      <c r="A3111" s="75"/>
      <c r="B3111" s="76"/>
    </row>
    <row r="3112" spans="1:2" ht="15">
      <c r="A3112" s="75"/>
      <c r="B3112" s="76"/>
    </row>
    <row r="3113" spans="1:2" ht="15">
      <c r="A3113" s="75"/>
      <c r="B3113" s="76"/>
    </row>
    <row r="3114" spans="1:2" ht="15">
      <c r="A3114" s="75"/>
      <c r="B3114" s="76"/>
    </row>
    <row r="3115" spans="1:2" ht="15">
      <c r="A3115" s="75"/>
      <c r="B3115" s="76"/>
    </row>
    <row r="3116" spans="1:2" ht="15">
      <c r="A3116" s="75"/>
      <c r="B3116" s="76"/>
    </row>
    <row r="3117" spans="1:2" ht="15">
      <c r="A3117" s="75"/>
      <c r="B3117" s="76"/>
    </row>
    <row r="3118" spans="1:2" ht="15">
      <c r="A3118" s="75"/>
      <c r="B3118" s="76"/>
    </row>
    <row r="3119" spans="1:2" ht="15">
      <c r="A3119" s="75"/>
      <c r="B3119" s="76"/>
    </row>
    <row r="3120" spans="1:2" ht="15">
      <c r="A3120" s="75"/>
      <c r="B3120" s="76"/>
    </row>
    <row r="3121" spans="1:2" ht="15">
      <c r="A3121" s="75"/>
      <c r="B3121" s="76"/>
    </row>
    <row r="3122" spans="1:2" ht="15">
      <c r="A3122" s="75"/>
      <c r="B3122" s="76"/>
    </row>
    <row r="3123" spans="1:2" ht="15">
      <c r="A3123" s="75"/>
      <c r="B3123" s="76"/>
    </row>
    <row r="3124" spans="1:2" ht="15">
      <c r="A3124" s="75"/>
      <c r="B3124" s="76"/>
    </row>
    <row r="3125" spans="1:2" ht="15">
      <c r="A3125" s="75"/>
      <c r="B3125" s="76"/>
    </row>
    <row r="3126" spans="1:2" ht="15">
      <c r="A3126" s="75"/>
      <c r="B3126" s="76"/>
    </row>
    <row r="3127" spans="1:2" ht="15">
      <c r="A3127" s="75"/>
      <c r="B3127" s="76"/>
    </row>
    <row r="3128" spans="1:2" ht="15">
      <c r="A3128" s="75"/>
      <c r="B3128" s="76"/>
    </row>
    <row r="3129" spans="1:2" ht="15">
      <c r="A3129" s="75"/>
      <c r="B3129" s="76"/>
    </row>
    <row r="3130" spans="1:2" ht="15">
      <c r="A3130" s="75"/>
      <c r="B3130" s="76"/>
    </row>
    <row r="3131" spans="1:2" ht="15">
      <c r="A3131" s="75"/>
      <c r="B3131" s="76"/>
    </row>
    <row r="3132" spans="1:2" ht="15">
      <c r="A3132" s="75"/>
      <c r="B3132" s="76"/>
    </row>
    <row r="3133" spans="1:2" ht="15">
      <c r="A3133" s="75"/>
      <c r="B3133" s="76"/>
    </row>
    <row r="3134" spans="1:2" ht="15">
      <c r="A3134" s="75"/>
      <c r="B3134" s="76"/>
    </row>
    <row r="3135" spans="1:2" ht="15">
      <c r="A3135" s="75"/>
      <c r="B3135" s="76"/>
    </row>
    <row r="3136" spans="1:2" ht="15">
      <c r="A3136" s="75"/>
      <c r="B3136" s="76"/>
    </row>
    <row r="3137" spans="1:2" ht="15">
      <c r="A3137" s="75"/>
      <c r="B3137" s="76"/>
    </row>
    <row r="3138" spans="1:2" ht="15">
      <c r="A3138" s="75"/>
      <c r="B3138" s="76"/>
    </row>
    <row r="3139" spans="1:2" ht="15">
      <c r="A3139" s="75"/>
      <c r="B3139" s="76"/>
    </row>
    <row r="3140" spans="1:2" ht="15">
      <c r="A3140" s="75"/>
      <c r="B3140" s="76"/>
    </row>
    <row r="3141" spans="1:2" ht="15">
      <c r="A3141" s="75"/>
      <c r="B3141" s="76"/>
    </row>
    <row r="3142" spans="1:2" ht="15">
      <c r="A3142" s="75"/>
      <c r="B3142" s="76"/>
    </row>
    <row r="3143" spans="1:2" ht="15">
      <c r="A3143" s="75"/>
      <c r="B3143" s="76"/>
    </row>
    <row r="3144" spans="1:2" ht="15">
      <c r="A3144" s="75"/>
      <c r="B3144" s="76"/>
    </row>
    <row r="3145" spans="1:2" ht="15">
      <c r="A3145" s="75"/>
      <c r="B3145" s="76"/>
    </row>
    <row r="3146" spans="1:2" ht="15">
      <c r="A3146" s="75"/>
      <c r="B3146" s="76"/>
    </row>
    <row r="3147" spans="1:2" ht="15">
      <c r="A3147" s="75"/>
      <c r="B3147" s="76"/>
    </row>
    <row r="3148" spans="1:2" ht="15">
      <c r="A3148" s="75"/>
      <c r="B3148" s="76"/>
    </row>
    <row r="3149" spans="1:2" ht="15">
      <c r="A3149" s="75"/>
      <c r="B3149" s="76"/>
    </row>
    <row r="3150" spans="1:2" ht="15">
      <c r="A3150" s="75"/>
      <c r="B3150" s="76"/>
    </row>
    <row r="3151" spans="1:2" ht="15">
      <c r="A3151" s="75"/>
      <c r="B3151" s="76"/>
    </row>
    <row r="3152" spans="1:2" ht="15">
      <c r="A3152" s="75"/>
      <c r="B3152" s="76"/>
    </row>
    <row r="3153" spans="1:2" ht="15">
      <c r="A3153" s="75"/>
      <c r="B3153" s="76"/>
    </row>
    <row r="3154" spans="1:2" ht="15">
      <c r="A3154" s="75"/>
      <c r="B3154" s="76"/>
    </row>
    <row r="3155" spans="1:2" ht="15">
      <c r="A3155" s="75"/>
      <c r="B3155" s="76"/>
    </row>
    <row r="3156" spans="1:2" ht="15">
      <c r="A3156" s="75"/>
      <c r="B3156" s="76"/>
    </row>
    <row r="3157" spans="1:2" ht="15">
      <c r="A3157" s="75"/>
      <c r="B3157" s="76"/>
    </row>
    <row r="3158" spans="1:2" ht="15">
      <c r="A3158" s="75"/>
      <c r="B3158" s="76"/>
    </row>
    <row r="3159" spans="1:2" ht="15">
      <c r="A3159" s="75"/>
      <c r="B3159" s="76"/>
    </row>
    <row r="3160" spans="1:2" ht="15">
      <c r="A3160" s="75"/>
      <c r="B3160" s="76"/>
    </row>
    <row r="3161" spans="1:2" ht="15">
      <c r="A3161" s="75"/>
      <c r="B3161" s="76"/>
    </row>
    <row r="3162" spans="1:2" ht="15">
      <c r="A3162" s="75"/>
      <c r="B3162" s="76"/>
    </row>
    <row r="3163" spans="1:2" ht="15">
      <c r="A3163" s="75"/>
      <c r="B3163" s="76"/>
    </row>
    <row r="3164" spans="1:2" ht="15">
      <c r="A3164" s="75"/>
      <c r="B3164" s="76"/>
    </row>
    <row r="3165" spans="1:2" ht="15">
      <c r="A3165" s="75"/>
      <c r="B3165" s="76"/>
    </row>
    <row r="3166" spans="1:2" ht="15">
      <c r="A3166" s="75"/>
      <c r="B3166" s="76"/>
    </row>
    <row r="3167" spans="1:2" ht="15">
      <c r="A3167" s="75"/>
      <c r="B3167" s="76"/>
    </row>
    <row r="3168" spans="1:2" ht="15">
      <c r="A3168" s="75"/>
      <c r="B3168" s="76"/>
    </row>
    <row r="3169" spans="1:2" ht="15">
      <c r="A3169" s="75"/>
      <c r="B3169" s="76"/>
    </row>
    <row r="3170" spans="1:2" ht="15">
      <c r="A3170" s="75"/>
      <c r="B3170" s="76"/>
    </row>
    <row r="3171" spans="1:2" ht="15">
      <c r="A3171" s="75"/>
      <c r="B3171" s="76"/>
    </row>
    <row r="3172" spans="1:2" ht="15">
      <c r="A3172" s="75"/>
      <c r="B3172" s="76"/>
    </row>
    <row r="3173" spans="1:2" ht="15">
      <c r="A3173" s="75"/>
      <c r="B3173" s="76"/>
    </row>
    <row r="3174" spans="1:2" ht="15">
      <c r="A3174" s="75"/>
      <c r="B3174" s="76"/>
    </row>
    <row r="3175" spans="1:2" ht="15">
      <c r="A3175" s="75"/>
      <c r="B3175" s="76"/>
    </row>
    <row r="3176" spans="1:2" ht="15">
      <c r="A3176" s="75"/>
      <c r="B3176" s="76"/>
    </row>
    <row r="3177" spans="1:2" ht="15">
      <c r="A3177" s="75"/>
      <c r="B3177" s="76"/>
    </row>
    <row r="3178" spans="1:2" ht="15">
      <c r="A3178" s="75"/>
      <c r="B3178" s="76"/>
    </row>
    <row r="3179" spans="1:2" ht="15">
      <c r="A3179" s="75"/>
      <c r="B3179" s="76"/>
    </row>
    <row r="3180" spans="1:2" ht="15">
      <c r="A3180" s="75"/>
      <c r="B3180" s="76"/>
    </row>
    <row r="3181" spans="1:2" ht="15">
      <c r="A3181" s="75"/>
      <c r="B3181" s="76"/>
    </row>
    <row r="3182" spans="1:2" ht="15">
      <c r="A3182" s="75"/>
      <c r="B3182" s="76"/>
    </row>
    <row r="3183" spans="1:2" ht="15">
      <c r="A3183" s="75"/>
      <c r="B3183" s="76"/>
    </row>
    <row r="3184" spans="1:2" ht="15">
      <c r="A3184" s="75"/>
      <c r="B3184" s="76"/>
    </row>
    <row r="3185" spans="1:2" ht="15">
      <c r="A3185" s="75"/>
      <c r="B3185" s="76"/>
    </row>
    <row r="3186" spans="1:2" ht="15">
      <c r="A3186" s="75"/>
      <c r="B3186" s="76"/>
    </row>
    <row r="3187" spans="1:2" ht="15">
      <c r="A3187" s="75"/>
      <c r="B3187" s="76"/>
    </row>
    <row r="3188" spans="1:2" ht="15">
      <c r="A3188" s="75"/>
      <c r="B3188" s="76"/>
    </row>
    <row r="3189" spans="1:2" ht="15">
      <c r="A3189" s="75"/>
      <c r="B3189" s="76"/>
    </row>
    <row r="3190" spans="1:2" ht="15">
      <c r="A3190" s="75"/>
      <c r="B3190" s="76"/>
    </row>
    <row r="3191" spans="1:2" ht="15">
      <c r="A3191" s="75"/>
      <c r="B3191" s="76"/>
    </row>
    <row r="3192" spans="1:2" ht="15">
      <c r="A3192" s="75"/>
      <c r="B3192" s="76"/>
    </row>
    <row r="3193" spans="1:2" ht="15">
      <c r="A3193" s="75"/>
      <c r="B3193" s="76"/>
    </row>
    <row r="3194" spans="1:2" ht="15">
      <c r="A3194" s="75"/>
      <c r="B3194" s="76"/>
    </row>
    <row r="3195" spans="1:2" ht="15">
      <c r="A3195" s="75"/>
      <c r="B3195" s="76"/>
    </row>
    <row r="3196" spans="1:2" ht="15">
      <c r="A3196" s="75"/>
      <c r="B3196" s="76"/>
    </row>
    <row r="3197" spans="1:2" ht="15">
      <c r="A3197" s="75"/>
      <c r="B3197" s="76"/>
    </row>
    <row r="3198" spans="1:2" ht="15">
      <c r="A3198" s="75"/>
      <c r="B3198" s="76"/>
    </row>
    <row r="3199" spans="1:2" ht="15">
      <c r="A3199" s="75"/>
      <c r="B3199" s="76"/>
    </row>
    <row r="3200" spans="1:2" ht="15">
      <c r="A3200" s="75"/>
      <c r="B3200" s="76"/>
    </row>
    <row r="3201" spans="1:2" ht="15">
      <c r="A3201" s="75"/>
      <c r="B3201" s="76"/>
    </row>
    <row r="3202" spans="1:2" ht="15">
      <c r="A3202" s="75"/>
      <c r="B3202" s="76"/>
    </row>
    <row r="3203" spans="1:2" ht="15">
      <c r="A3203" s="75"/>
      <c r="B3203" s="76"/>
    </row>
    <row r="3204" spans="1:2" ht="15">
      <c r="A3204" s="75"/>
      <c r="B3204" s="76"/>
    </row>
    <row r="3205" spans="1:2" ht="15">
      <c r="A3205" s="75"/>
      <c r="B3205" s="76"/>
    </row>
    <row r="3206" spans="1:2" ht="15">
      <c r="A3206" s="75"/>
      <c r="B3206" s="76"/>
    </row>
    <row r="3207" spans="1:2" ht="15">
      <c r="A3207" s="75"/>
      <c r="B3207" s="76"/>
    </row>
    <row r="3208" spans="1:2" ht="15">
      <c r="A3208" s="75"/>
      <c r="B3208" s="76"/>
    </row>
    <row r="3209" spans="1:2" ht="15">
      <c r="A3209" s="75"/>
      <c r="B3209" s="76"/>
    </row>
    <row r="3210" spans="1:2" ht="15">
      <c r="A3210" s="75"/>
      <c r="B3210" s="76"/>
    </row>
    <row r="3211" spans="1:2" ht="15">
      <c r="A3211" s="75"/>
      <c r="B3211" s="76"/>
    </row>
    <row r="3212" spans="1:2" ht="15">
      <c r="A3212" s="75"/>
      <c r="B3212" s="76"/>
    </row>
    <row r="3213" spans="1:2" ht="15">
      <c r="A3213" s="75"/>
      <c r="B3213" s="76"/>
    </row>
    <row r="3214" spans="1:2" ht="15">
      <c r="A3214" s="75"/>
      <c r="B3214" s="76"/>
    </row>
    <row r="3215" spans="1:2" ht="15">
      <c r="A3215" s="75"/>
      <c r="B3215" s="76"/>
    </row>
    <row r="3216" spans="1:2" ht="15">
      <c r="A3216" s="75"/>
      <c r="B3216" s="76"/>
    </row>
    <row r="3217" spans="1:2" ht="15">
      <c r="A3217" s="75"/>
      <c r="B3217" s="76"/>
    </row>
    <row r="3218" spans="1:2" ht="15">
      <c r="A3218" s="75"/>
      <c r="B3218" s="76"/>
    </row>
    <row r="3219" spans="1:2" ht="15">
      <c r="A3219" s="75"/>
      <c r="B3219" s="76"/>
    </row>
    <row r="3220" spans="1:2" ht="15">
      <c r="A3220" s="75"/>
      <c r="B3220" s="76"/>
    </row>
    <row r="3221" spans="1:2" ht="15">
      <c r="A3221" s="75"/>
      <c r="B3221" s="76"/>
    </row>
    <row r="3222" spans="1:2" ht="15">
      <c r="A3222" s="75"/>
      <c r="B3222" s="76"/>
    </row>
    <row r="3223" spans="1:2" ht="15">
      <c r="A3223" s="75"/>
      <c r="B3223" s="76"/>
    </row>
    <row r="3224" spans="1:2" ht="15">
      <c r="A3224" s="75"/>
      <c r="B3224" s="76"/>
    </row>
    <row r="3225" spans="1:2" ht="15">
      <c r="A3225" s="75"/>
      <c r="B3225" s="76"/>
    </row>
    <row r="3226" spans="1:2" ht="15">
      <c r="A3226" s="75"/>
      <c r="B3226" s="76"/>
    </row>
    <row r="3227" spans="1:2" ht="15">
      <c r="A3227" s="75"/>
      <c r="B3227" s="76"/>
    </row>
    <row r="3228" spans="1:2" ht="15">
      <c r="A3228" s="75"/>
      <c r="B3228" s="76"/>
    </row>
    <row r="3229" spans="1:2" ht="15">
      <c r="A3229" s="75"/>
      <c r="B3229" s="76"/>
    </row>
    <row r="3230" spans="1:2" ht="15">
      <c r="A3230" s="75"/>
      <c r="B3230" s="76"/>
    </row>
    <row r="3231" spans="1:2" ht="15">
      <c r="A3231" s="75"/>
      <c r="B3231" s="76"/>
    </row>
    <row r="3232" spans="1:2" ht="15">
      <c r="A3232" s="75"/>
      <c r="B3232" s="76"/>
    </row>
    <row r="3233" spans="1:2" ht="15">
      <c r="A3233" s="75"/>
      <c r="B3233" s="76"/>
    </row>
    <row r="3234" spans="1:2" ht="15">
      <c r="A3234" s="75"/>
      <c r="B3234" s="76"/>
    </row>
    <row r="3235" spans="1:2" ht="15">
      <c r="A3235" s="75"/>
      <c r="B3235" s="76"/>
    </row>
    <row r="3236" spans="1:2" ht="15">
      <c r="A3236" s="75"/>
      <c r="B3236" s="76"/>
    </row>
    <row r="3237" spans="1:2" ht="15">
      <c r="A3237" s="75"/>
      <c r="B3237" s="76"/>
    </row>
    <row r="3238" spans="1:2" ht="15">
      <c r="A3238" s="75"/>
      <c r="B3238" s="76"/>
    </row>
    <row r="3239" spans="1:2" ht="15">
      <c r="A3239" s="75"/>
      <c r="B3239" s="76"/>
    </row>
    <row r="3240" spans="1:2" ht="15">
      <c r="A3240" s="75"/>
      <c r="B3240" s="76"/>
    </row>
    <row r="3241" spans="1:2" ht="15">
      <c r="A3241" s="75"/>
      <c r="B3241" s="76"/>
    </row>
    <row r="3242" spans="1:2" ht="15">
      <c r="A3242" s="75"/>
      <c r="B3242" s="76"/>
    </row>
    <row r="3243" spans="1:2" ht="15">
      <c r="A3243" s="75"/>
      <c r="B3243" s="76"/>
    </row>
    <row r="3244" spans="1:2" ht="15">
      <c r="A3244" s="75"/>
      <c r="B3244" s="76"/>
    </row>
    <row r="3245" spans="1:2" ht="15">
      <c r="A3245" s="75"/>
      <c r="B3245" s="76"/>
    </row>
    <row r="3246" spans="1:2" ht="15">
      <c r="A3246" s="75"/>
      <c r="B3246" s="76"/>
    </row>
    <row r="3247" spans="1:2" ht="15">
      <c r="A3247" s="75"/>
      <c r="B3247" s="76"/>
    </row>
    <row r="3248" spans="1:2" ht="15">
      <c r="A3248" s="75"/>
      <c r="B3248" s="76"/>
    </row>
    <row r="3249" spans="1:2" ht="15">
      <c r="A3249" s="75"/>
      <c r="B3249" s="76"/>
    </row>
    <row r="3250" spans="1:2" ht="15">
      <c r="A3250" s="75"/>
      <c r="B3250" s="76"/>
    </row>
    <row r="3251" spans="1:2" ht="15">
      <c r="A3251" s="75"/>
      <c r="B3251" s="76"/>
    </row>
    <row r="3252" spans="1:2" ht="15">
      <c r="A3252" s="75"/>
      <c r="B3252" s="76"/>
    </row>
    <row r="3253" spans="1:2" ht="15">
      <c r="A3253" s="75"/>
      <c r="B3253" s="76"/>
    </row>
    <row r="3254" spans="1:2" ht="15">
      <c r="A3254" s="75"/>
      <c r="B3254" s="76"/>
    </row>
    <row r="3255" spans="1:2" ht="15">
      <c r="A3255" s="75"/>
      <c r="B3255" s="76"/>
    </row>
    <row r="3256" spans="1:2" ht="15">
      <c r="A3256" s="75"/>
      <c r="B3256" s="76"/>
    </row>
    <row r="3257" spans="1:2" ht="15">
      <c r="A3257" s="75"/>
      <c r="B3257" s="76"/>
    </row>
    <row r="3258" spans="1:2" ht="15">
      <c r="A3258" s="75"/>
      <c r="B3258" s="76"/>
    </row>
    <row r="3259" spans="1:2" ht="15">
      <c r="A3259" s="75"/>
      <c r="B3259" s="76"/>
    </row>
    <row r="3260" spans="1:2" ht="15">
      <c r="A3260" s="75"/>
      <c r="B3260" s="76"/>
    </row>
    <row r="3261" spans="1:2" ht="15">
      <c r="A3261" s="75"/>
      <c r="B3261" s="76"/>
    </row>
    <row r="3262" spans="1:2" ht="15">
      <c r="A3262" s="75"/>
      <c r="B3262" s="76"/>
    </row>
    <row r="3263" spans="1:2" ht="15">
      <c r="A3263" s="75"/>
      <c r="B3263" s="76"/>
    </row>
    <row r="3264" spans="1:2" ht="15">
      <c r="A3264" s="75"/>
      <c r="B3264" s="76"/>
    </row>
    <row r="3265" spans="1:2" ht="15">
      <c r="A3265" s="75"/>
      <c r="B3265" s="76"/>
    </row>
    <row r="3266" spans="1:2" ht="15">
      <c r="A3266" s="75"/>
      <c r="B3266" s="76"/>
    </row>
    <row r="3267" spans="1:2" ht="15">
      <c r="A3267" s="75"/>
      <c r="B3267" s="76"/>
    </row>
    <row r="3268" spans="1:2" ht="15">
      <c r="A3268" s="75"/>
      <c r="B3268" s="76"/>
    </row>
    <row r="3269" spans="1:2" ht="15">
      <c r="A3269" s="75"/>
      <c r="B3269" s="76"/>
    </row>
    <row r="3270" spans="1:2" ht="15">
      <c r="A3270" s="75"/>
      <c r="B3270" s="76"/>
    </row>
    <row r="3271" spans="1:2" ht="15">
      <c r="A3271" s="75"/>
      <c r="B3271" s="76"/>
    </row>
    <row r="3272" spans="1:2" ht="15">
      <c r="A3272" s="75"/>
      <c r="B3272" s="76"/>
    </row>
    <row r="3273" spans="1:2" ht="15">
      <c r="A3273" s="75"/>
      <c r="B3273" s="76"/>
    </row>
  </sheetData>
  <sheetProtection/>
  <mergeCells count="2114">
    <mergeCell ref="CT3:CU4"/>
    <mergeCell ref="CT5:CU5"/>
    <mergeCell ref="CR3:CS4"/>
    <mergeCell ref="CR5:CS5"/>
    <mergeCell ref="CB3:CC4"/>
    <mergeCell ref="CN3:CO4"/>
    <mergeCell ref="CN5:CO5"/>
    <mergeCell ref="CH3:CI4"/>
    <mergeCell ref="CH5:CI5"/>
    <mergeCell ref="CJ3:CK4"/>
    <mergeCell ref="CJ5:CK5"/>
    <mergeCell ref="CF3:CG4"/>
    <mergeCell ref="CF5:CG5"/>
    <mergeCell ref="BH4:BI4"/>
    <mergeCell ref="BH5:BI5"/>
    <mergeCell ref="BJ4:BK4"/>
    <mergeCell ref="BJ5:BK5"/>
    <mergeCell ref="BX5:BY5"/>
    <mergeCell ref="Z3:BU3"/>
    <mergeCell ref="BF5:BG5"/>
    <mergeCell ref="CB5:CC5"/>
    <mergeCell ref="BR4:BS4"/>
    <mergeCell ref="BR5:BS5"/>
    <mergeCell ref="BZ3:CA4"/>
    <mergeCell ref="BZ5:CA5"/>
    <mergeCell ref="BP5:BQ5"/>
    <mergeCell ref="BN4:BO4"/>
    <mergeCell ref="BN5:BO5"/>
    <mergeCell ref="BV5:BW5"/>
    <mergeCell ref="BV3:BW4"/>
    <mergeCell ref="BT4:BU4"/>
    <mergeCell ref="BT5:BU5"/>
    <mergeCell ref="Z4:AA4"/>
    <mergeCell ref="Z5:AA5"/>
    <mergeCell ref="AT4:AU4"/>
    <mergeCell ref="AT5:AU5"/>
    <mergeCell ref="AP4:AQ4"/>
    <mergeCell ref="BF4:BG4"/>
    <mergeCell ref="AF4:AG4"/>
    <mergeCell ref="AF5:AG5"/>
    <mergeCell ref="AB4:AC4"/>
    <mergeCell ref="AR4:AS4"/>
    <mergeCell ref="J3:K3"/>
    <mergeCell ref="L5:M5"/>
    <mergeCell ref="R3:S3"/>
    <mergeCell ref="R5:S5"/>
    <mergeCell ref="V5:W5"/>
    <mergeCell ref="AP5:AQ5"/>
    <mergeCell ref="BD5:BE5"/>
    <mergeCell ref="AV4:AW4"/>
    <mergeCell ref="A8:B8"/>
    <mergeCell ref="A5:B5"/>
    <mergeCell ref="X5:Y5"/>
    <mergeCell ref="H4:I4"/>
    <mergeCell ref="A6:B6"/>
    <mergeCell ref="F5:G5"/>
    <mergeCell ref="V4:W4"/>
    <mergeCell ref="AN5:AO5"/>
    <mergeCell ref="H3:I3"/>
    <mergeCell ref="F3:G3"/>
    <mergeCell ref="X3:Y3"/>
    <mergeCell ref="V3:W3"/>
    <mergeCell ref="T3:U3"/>
    <mergeCell ref="L3:M3"/>
    <mergeCell ref="D3:E3"/>
    <mergeCell ref="A9:B9"/>
    <mergeCell ref="P4:Q4"/>
    <mergeCell ref="T5:U5"/>
    <mergeCell ref="L4:M4"/>
    <mergeCell ref="H5:I5"/>
    <mergeCell ref="T4:U4"/>
    <mergeCell ref="N4:O4"/>
    <mergeCell ref="R4:S4"/>
    <mergeCell ref="A3:B4"/>
    <mergeCell ref="A10:B10"/>
    <mergeCell ref="A11:B11"/>
    <mergeCell ref="A12:B12"/>
    <mergeCell ref="A7:B7"/>
    <mergeCell ref="P5:Q5"/>
    <mergeCell ref="N3:O3"/>
    <mergeCell ref="P3:Q3"/>
    <mergeCell ref="N5:O5"/>
    <mergeCell ref="J5:K5"/>
    <mergeCell ref="D5:E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65:B1965"/>
    <mergeCell ref="A1966:B1966"/>
    <mergeCell ref="A1967:B1967"/>
    <mergeCell ref="A1968:B1968"/>
    <mergeCell ref="A1969:B1969"/>
    <mergeCell ref="A1970:B1970"/>
    <mergeCell ref="A1971:B1971"/>
    <mergeCell ref="A1972:B1972"/>
    <mergeCell ref="A1973:B1973"/>
    <mergeCell ref="A1974:B1974"/>
    <mergeCell ref="A1975:B1975"/>
    <mergeCell ref="A1976:B1976"/>
    <mergeCell ref="A1977:B1977"/>
    <mergeCell ref="A1978:B1978"/>
    <mergeCell ref="A1979:B1979"/>
    <mergeCell ref="A1980:B1980"/>
    <mergeCell ref="A1981:B1981"/>
    <mergeCell ref="A1982:B1982"/>
    <mergeCell ref="A1983:B1983"/>
    <mergeCell ref="A1984:B1984"/>
    <mergeCell ref="A1985:B1985"/>
    <mergeCell ref="A1986:B1986"/>
    <mergeCell ref="A1987:B1987"/>
    <mergeCell ref="A1988:B1988"/>
    <mergeCell ref="A1989:B1989"/>
    <mergeCell ref="A1990:B1990"/>
    <mergeCell ref="A1991:B1991"/>
    <mergeCell ref="A1992:B1992"/>
    <mergeCell ref="A1993:B1993"/>
    <mergeCell ref="A1994:B1994"/>
    <mergeCell ref="A1995:B1995"/>
    <mergeCell ref="A1996:B1996"/>
    <mergeCell ref="A1997:B1997"/>
    <mergeCell ref="A1998:B1998"/>
    <mergeCell ref="A1999:B1999"/>
    <mergeCell ref="A2000:B2000"/>
    <mergeCell ref="A2001:B2001"/>
    <mergeCell ref="A2002:B2002"/>
    <mergeCell ref="A2003:B2003"/>
    <mergeCell ref="A2004:B2004"/>
    <mergeCell ref="A2005:B2005"/>
    <mergeCell ref="A2006:B2006"/>
    <mergeCell ref="A2007:B2007"/>
    <mergeCell ref="A2008:B2008"/>
    <mergeCell ref="A2009:B2009"/>
    <mergeCell ref="A2010:B2010"/>
    <mergeCell ref="A2011:B2011"/>
    <mergeCell ref="A2012:B2012"/>
    <mergeCell ref="A2013:B2013"/>
    <mergeCell ref="A2014:B2014"/>
    <mergeCell ref="A2015:B2015"/>
    <mergeCell ref="A2016:B2016"/>
    <mergeCell ref="A2017:B2017"/>
    <mergeCell ref="A2018:B2018"/>
    <mergeCell ref="A2019:B2019"/>
    <mergeCell ref="A2020:B2020"/>
    <mergeCell ref="A2021:B2021"/>
    <mergeCell ref="A2022:B2022"/>
    <mergeCell ref="A2023:B2023"/>
    <mergeCell ref="A2024:B2024"/>
    <mergeCell ref="A2025:B2025"/>
    <mergeCell ref="A2026:B2026"/>
    <mergeCell ref="A2027:B2027"/>
    <mergeCell ref="A2028:B2028"/>
    <mergeCell ref="A2029:B2029"/>
    <mergeCell ref="A2030:B2030"/>
    <mergeCell ref="A2031:B2031"/>
    <mergeCell ref="A2032:B2032"/>
    <mergeCell ref="A2033:B2033"/>
    <mergeCell ref="A2034:B2034"/>
    <mergeCell ref="A2035:B2035"/>
    <mergeCell ref="A2036:B2036"/>
    <mergeCell ref="A2037:B2037"/>
    <mergeCell ref="A2038:B2038"/>
    <mergeCell ref="A2039:B2039"/>
    <mergeCell ref="A2040:B2040"/>
    <mergeCell ref="A2041:B2041"/>
    <mergeCell ref="A2042:B2042"/>
    <mergeCell ref="A2043:B2043"/>
    <mergeCell ref="A2044:B2044"/>
    <mergeCell ref="A2045:B2045"/>
    <mergeCell ref="A2046:B2046"/>
    <mergeCell ref="A2047:B2047"/>
    <mergeCell ref="A2048:B2048"/>
    <mergeCell ref="A2049:B2049"/>
    <mergeCell ref="A2050:B2050"/>
    <mergeCell ref="A2051:B2051"/>
    <mergeCell ref="A2052:B2052"/>
    <mergeCell ref="A2053:B2053"/>
    <mergeCell ref="A2054:B2054"/>
    <mergeCell ref="A2055:B2055"/>
    <mergeCell ref="A2056:B2056"/>
    <mergeCell ref="A2057:B2057"/>
    <mergeCell ref="A2058:B2058"/>
    <mergeCell ref="A2059:B2059"/>
    <mergeCell ref="A2060:B2060"/>
    <mergeCell ref="A2061:B2061"/>
    <mergeCell ref="A2062:B2062"/>
    <mergeCell ref="A2063:B2063"/>
    <mergeCell ref="A2064:B2064"/>
    <mergeCell ref="A2065:B2065"/>
    <mergeCell ref="A2066:B2066"/>
    <mergeCell ref="A2067:B2067"/>
    <mergeCell ref="A2068:B2068"/>
    <mergeCell ref="A2069:B2069"/>
    <mergeCell ref="A2070:B2070"/>
    <mergeCell ref="A2071:B2071"/>
    <mergeCell ref="A2072:B2072"/>
    <mergeCell ref="A2073:B2073"/>
    <mergeCell ref="A2074:B2074"/>
    <mergeCell ref="A2075:B2075"/>
    <mergeCell ref="A2076:B2076"/>
    <mergeCell ref="A2077:B2077"/>
    <mergeCell ref="A2078:B2078"/>
    <mergeCell ref="A2079:B2079"/>
    <mergeCell ref="A2080:B2080"/>
    <mergeCell ref="A2081:B2081"/>
    <mergeCell ref="A2082:B2082"/>
    <mergeCell ref="A2083:B2083"/>
    <mergeCell ref="A2084:B2084"/>
    <mergeCell ref="A2085:B2085"/>
    <mergeCell ref="A2086:B2086"/>
    <mergeCell ref="A2087:B2087"/>
    <mergeCell ref="A2088:B2088"/>
    <mergeCell ref="A2089:B2089"/>
    <mergeCell ref="A2090:B2090"/>
    <mergeCell ref="A2091:B2091"/>
    <mergeCell ref="A2092:B2092"/>
    <mergeCell ref="A2093:B2093"/>
    <mergeCell ref="A2094:B2094"/>
    <mergeCell ref="A2095:B2095"/>
    <mergeCell ref="A2096:B2096"/>
    <mergeCell ref="A2097:B2097"/>
    <mergeCell ref="A2098:B2098"/>
    <mergeCell ref="A2099:B2099"/>
    <mergeCell ref="A2100:B2100"/>
    <mergeCell ref="A2101:B2101"/>
    <mergeCell ref="A2102:B2102"/>
    <mergeCell ref="A2103:B2103"/>
    <mergeCell ref="A2104:B2104"/>
    <mergeCell ref="A2105:B2105"/>
    <mergeCell ref="A2106:B2106"/>
    <mergeCell ref="A2107:B2107"/>
    <mergeCell ref="A2108:B2108"/>
    <mergeCell ref="A2109:B2109"/>
    <mergeCell ref="A2110:B2110"/>
    <mergeCell ref="A2111:B2111"/>
    <mergeCell ref="A2112:B2112"/>
    <mergeCell ref="A2113:B2113"/>
    <mergeCell ref="A2114:B2114"/>
    <mergeCell ref="A2115:B2115"/>
    <mergeCell ref="A2116:B2116"/>
    <mergeCell ref="A2117:B2117"/>
    <mergeCell ref="A2118:B2118"/>
    <mergeCell ref="A2119:B2119"/>
    <mergeCell ref="A2120:B2120"/>
    <mergeCell ref="A2121:B2121"/>
    <mergeCell ref="A2122:B2122"/>
    <mergeCell ref="A2123:B2123"/>
    <mergeCell ref="A2124:B2124"/>
    <mergeCell ref="A2125:B2125"/>
    <mergeCell ref="A2126:B2126"/>
    <mergeCell ref="A2127:B2127"/>
    <mergeCell ref="A2128:B2128"/>
    <mergeCell ref="A2129:B2129"/>
    <mergeCell ref="A2130:B2130"/>
    <mergeCell ref="A2131:B2131"/>
    <mergeCell ref="A2132:B2132"/>
    <mergeCell ref="A2133:B2133"/>
    <mergeCell ref="A2134:B2134"/>
    <mergeCell ref="A2135:B2135"/>
    <mergeCell ref="A2136:B2136"/>
    <mergeCell ref="A2137:B2137"/>
    <mergeCell ref="A2138:B2138"/>
    <mergeCell ref="A2139:B2139"/>
    <mergeCell ref="A2140:B2140"/>
    <mergeCell ref="A2141:B2141"/>
    <mergeCell ref="A2142:B2142"/>
    <mergeCell ref="A2143:B2143"/>
    <mergeCell ref="A2144:B2144"/>
    <mergeCell ref="A2145:B2145"/>
    <mergeCell ref="A2146:B2146"/>
    <mergeCell ref="A2147:B2147"/>
    <mergeCell ref="A2148:B2148"/>
    <mergeCell ref="A2149:B2149"/>
    <mergeCell ref="A2150:B2150"/>
    <mergeCell ref="A2151:B2151"/>
    <mergeCell ref="A2152:B2152"/>
    <mergeCell ref="A2153:B2153"/>
    <mergeCell ref="A2154:B2154"/>
    <mergeCell ref="A2155:B2155"/>
    <mergeCell ref="A2156:B2156"/>
    <mergeCell ref="A2157:B2157"/>
    <mergeCell ref="A2158:B2158"/>
    <mergeCell ref="A2159:B2159"/>
    <mergeCell ref="A2160:B2160"/>
    <mergeCell ref="A2161:B2161"/>
    <mergeCell ref="A2162:B2162"/>
    <mergeCell ref="A2163:B2163"/>
    <mergeCell ref="A2164:B2164"/>
    <mergeCell ref="A2165:B2165"/>
    <mergeCell ref="A2166:B2166"/>
    <mergeCell ref="A2167:B2167"/>
    <mergeCell ref="A2168:B2168"/>
    <mergeCell ref="A2169:B2169"/>
    <mergeCell ref="A2170:B2170"/>
    <mergeCell ref="A2171:B2171"/>
    <mergeCell ref="A2172:B2172"/>
    <mergeCell ref="A2173:B2173"/>
    <mergeCell ref="A2174:B2174"/>
    <mergeCell ref="A2175:B2175"/>
    <mergeCell ref="A2176:B2176"/>
    <mergeCell ref="A2177:B2177"/>
    <mergeCell ref="A2178:B2178"/>
    <mergeCell ref="A2179:B2179"/>
    <mergeCell ref="A2180:B2180"/>
    <mergeCell ref="A2181:B2181"/>
    <mergeCell ref="A2182:B2182"/>
    <mergeCell ref="A2183:B2183"/>
    <mergeCell ref="A2184:B2184"/>
    <mergeCell ref="A2185:B2185"/>
    <mergeCell ref="A2186:B2186"/>
    <mergeCell ref="A2187:B2187"/>
    <mergeCell ref="A2188:B2188"/>
    <mergeCell ref="A2189:B2189"/>
    <mergeCell ref="A2190:B2190"/>
    <mergeCell ref="A2191:B2191"/>
    <mergeCell ref="A2192:B2192"/>
    <mergeCell ref="A2193:B2193"/>
    <mergeCell ref="A2194:B2194"/>
    <mergeCell ref="A2195:B2195"/>
    <mergeCell ref="A2196:B2196"/>
    <mergeCell ref="A2197:B2197"/>
    <mergeCell ref="A2198:B2198"/>
    <mergeCell ref="A2199:B2199"/>
    <mergeCell ref="A2200:B2200"/>
    <mergeCell ref="A2201:B2201"/>
    <mergeCell ref="A2202:B2202"/>
    <mergeCell ref="A2203:B2203"/>
    <mergeCell ref="A2204:B2204"/>
    <mergeCell ref="A2205:B2205"/>
    <mergeCell ref="A2206:B2206"/>
    <mergeCell ref="A2207:B2207"/>
    <mergeCell ref="A2208:B2208"/>
    <mergeCell ref="A2209:B2209"/>
    <mergeCell ref="A2210:B2210"/>
    <mergeCell ref="A2211:B2211"/>
    <mergeCell ref="A2212:B2212"/>
    <mergeCell ref="A2213:B2213"/>
    <mergeCell ref="A2214:B2214"/>
    <mergeCell ref="A2215:B2215"/>
    <mergeCell ref="A2216:B2216"/>
    <mergeCell ref="A2217:B2217"/>
    <mergeCell ref="A2218:B2218"/>
    <mergeCell ref="A2219:B2219"/>
    <mergeCell ref="A2220:B2220"/>
    <mergeCell ref="A2221:B2221"/>
    <mergeCell ref="A2222:B2222"/>
    <mergeCell ref="A2223:B2223"/>
    <mergeCell ref="A2224:B2224"/>
    <mergeCell ref="A2225:B2225"/>
    <mergeCell ref="A2226:B2226"/>
    <mergeCell ref="A2227:B2227"/>
    <mergeCell ref="A2228:B2228"/>
    <mergeCell ref="A2229:B2229"/>
    <mergeCell ref="A2230:B2230"/>
    <mergeCell ref="A2231:B2231"/>
    <mergeCell ref="A2232:B2232"/>
    <mergeCell ref="A2233:B2233"/>
    <mergeCell ref="A2234:B2234"/>
    <mergeCell ref="A2235:B2235"/>
    <mergeCell ref="A2236:B2236"/>
    <mergeCell ref="A2237:B2237"/>
    <mergeCell ref="A2238:B2238"/>
    <mergeCell ref="A2239:B2239"/>
    <mergeCell ref="A2240:B2240"/>
    <mergeCell ref="A2241:B2241"/>
    <mergeCell ref="A2242:B2242"/>
    <mergeCell ref="A2243:B2243"/>
    <mergeCell ref="A2244:B2244"/>
    <mergeCell ref="A2245:B2245"/>
    <mergeCell ref="A2246:B2246"/>
    <mergeCell ref="A2247:B2247"/>
    <mergeCell ref="A2248:B2248"/>
    <mergeCell ref="A2249:B2249"/>
    <mergeCell ref="A2250:B2250"/>
    <mergeCell ref="A2251:B2251"/>
    <mergeCell ref="A2252:B2252"/>
    <mergeCell ref="A2253:B2253"/>
    <mergeCell ref="A2254:B2254"/>
    <mergeCell ref="A2255:B2255"/>
    <mergeCell ref="A2256:B2256"/>
    <mergeCell ref="A2257:B2257"/>
    <mergeCell ref="A2258:B2258"/>
    <mergeCell ref="A2259:B2259"/>
    <mergeCell ref="A2260:B2260"/>
    <mergeCell ref="A2261:B2261"/>
    <mergeCell ref="A2262:B2262"/>
    <mergeCell ref="A2263:B2263"/>
    <mergeCell ref="A2264:B2264"/>
    <mergeCell ref="A2265:B2265"/>
    <mergeCell ref="A2266:B2266"/>
    <mergeCell ref="A2267:B2267"/>
    <mergeCell ref="A2268:B2268"/>
    <mergeCell ref="A2269:B2269"/>
    <mergeCell ref="A2270:B2270"/>
    <mergeCell ref="A2271:B2271"/>
    <mergeCell ref="A2272:B2272"/>
    <mergeCell ref="A2273:B2273"/>
    <mergeCell ref="A2274:B2274"/>
    <mergeCell ref="A2275:B2275"/>
    <mergeCell ref="A2276:B2276"/>
    <mergeCell ref="A2277:B2277"/>
    <mergeCell ref="A2278:B2278"/>
    <mergeCell ref="A2279:B2279"/>
    <mergeCell ref="A2280:B2280"/>
    <mergeCell ref="A2281:B2281"/>
    <mergeCell ref="A2282:B2282"/>
    <mergeCell ref="A2283:B2283"/>
    <mergeCell ref="A2284:B2284"/>
    <mergeCell ref="A2285:B2285"/>
    <mergeCell ref="A2286:B2286"/>
    <mergeCell ref="A2287:B2287"/>
    <mergeCell ref="A2288:B2288"/>
    <mergeCell ref="A2289:B2289"/>
    <mergeCell ref="A2290:B2290"/>
    <mergeCell ref="A2291:B2291"/>
    <mergeCell ref="A2292:B2292"/>
    <mergeCell ref="A2293:B2293"/>
    <mergeCell ref="A2294:B2294"/>
    <mergeCell ref="A2295:B2295"/>
    <mergeCell ref="A2296:B2296"/>
    <mergeCell ref="A2297:B2297"/>
    <mergeCell ref="A2298:B2298"/>
    <mergeCell ref="A2299:B2299"/>
    <mergeCell ref="A2300:B2300"/>
    <mergeCell ref="A2301:B2301"/>
    <mergeCell ref="A2302:B2302"/>
    <mergeCell ref="A2303:B2303"/>
    <mergeCell ref="A2304:B2304"/>
    <mergeCell ref="A2305:B2305"/>
    <mergeCell ref="A2306:B2306"/>
    <mergeCell ref="A2307:B2307"/>
    <mergeCell ref="A2308:B2308"/>
    <mergeCell ref="A2309:B2309"/>
    <mergeCell ref="A2310:B2310"/>
    <mergeCell ref="A2311:B2311"/>
    <mergeCell ref="A2312:B2312"/>
    <mergeCell ref="A2313:B2313"/>
    <mergeCell ref="A2314:B2314"/>
    <mergeCell ref="A2315:B2315"/>
    <mergeCell ref="A2316:B2316"/>
    <mergeCell ref="A2317:B2317"/>
    <mergeCell ref="A2318:B2318"/>
    <mergeCell ref="A2319:B2319"/>
    <mergeCell ref="A2320:B2320"/>
    <mergeCell ref="A2321:B2321"/>
    <mergeCell ref="A2322:B2322"/>
    <mergeCell ref="A2323:B2323"/>
    <mergeCell ref="A2324:B2324"/>
    <mergeCell ref="A2325:B2325"/>
    <mergeCell ref="A2326:B2326"/>
    <mergeCell ref="A2327:B2327"/>
    <mergeCell ref="A2328:B2328"/>
    <mergeCell ref="A2329:B2329"/>
    <mergeCell ref="A2330:B2330"/>
    <mergeCell ref="A2331:B2331"/>
    <mergeCell ref="A2332:B2332"/>
    <mergeCell ref="A2333:B2333"/>
    <mergeCell ref="A2334:B2334"/>
    <mergeCell ref="A2335:B2335"/>
    <mergeCell ref="A2336:B2336"/>
    <mergeCell ref="A2337:B2337"/>
    <mergeCell ref="A2338:B2338"/>
    <mergeCell ref="A2339:B2339"/>
    <mergeCell ref="A2340:B2340"/>
    <mergeCell ref="A2341:B2341"/>
    <mergeCell ref="A2342:B2342"/>
    <mergeCell ref="A2343:B2343"/>
    <mergeCell ref="A2344:B2344"/>
    <mergeCell ref="A2345:B2345"/>
    <mergeCell ref="A2346:B2346"/>
    <mergeCell ref="A2347:B2347"/>
    <mergeCell ref="A2348:B2348"/>
    <mergeCell ref="A2349:B2349"/>
    <mergeCell ref="A2350:B2350"/>
    <mergeCell ref="A2351:B2351"/>
    <mergeCell ref="A2352:B2352"/>
    <mergeCell ref="A2353:B2353"/>
    <mergeCell ref="A2354:B2354"/>
    <mergeCell ref="A2355:B2355"/>
    <mergeCell ref="A2356:B2356"/>
    <mergeCell ref="A2357:B2357"/>
    <mergeCell ref="A2358:B2358"/>
    <mergeCell ref="A2359:B2359"/>
    <mergeCell ref="A2360:B2360"/>
    <mergeCell ref="A2361:B2361"/>
    <mergeCell ref="A2362:B2362"/>
    <mergeCell ref="A2363:B2363"/>
    <mergeCell ref="A2364:B2364"/>
    <mergeCell ref="A2365:B2365"/>
    <mergeCell ref="A2366:B2366"/>
    <mergeCell ref="A2367:B2367"/>
    <mergeCell ref="A2368:B2368"/>
    <mergeCell ref="A2369:B2369"/>
    <mergeCell ref="A2370:B2370"/>
    <mergeCell ref="A2371:B2371"/>
    <mergeCell ref="A2372:B2372"/>
    <mergeCell ref="A2373:B2373"/>
    <mergeCell ref="A2374:B2374"/>
    <mergeCell ref="A2375:B2375"/>
    <mergeCell ref="A2376:B2376"/>
    <mergeCell ref="A2377:B2377"/>
    <mergeCell ref="A2378:B2378"/>
    <mergeCell ref="A2379:B2379"/>
    <mergeCell ref="A2380:B2380"/>
    <mergeCell ref="A2381:B2381"/>
    <mergeCell ref="A2382:B2382"/>
    <mergeCell ref="A2383:B2383"/>
    <mergeCell ref="A2384:B2384"/>
    <mergeCell ref="A2385:B2385"/>
    <mergeCell ref="A2386:B2386"/>
    <mergeCell ref="A2387:B2387"/>
    <mergeCell ref="A2388:B2388"/>
    <mergeCell ref="A2389:B2389"/>
    <mergeCell ref="A2390:B2390"/>
    <mergeCell ref="A2391:B2391"/>
    <mergeCell ref="A2392:B2392"/>
    <mergeCell ref="A2393:B2393"/>
    <mergeCell ref="A2394:B2394"/>
    <mergeCell ref="A2395:B2395"/>
    <mergeCell ref="A2396:B2396"/>
    <mergeCell ref="A2397:B2397"/>
    <mergeCell ref="A2398:B2398"/>
    <mergeCell ref="A2399:B2399"/>
    <mergeCell ref="A2400:B2400"/>
    <mergeCell ref="A2401:B2401"/>
    <mergeCell ref="A2402:B2402"/>
    <mergeCell ref="A2403:B2403"/>
    <mergeCell ref="A2404:B2404"/>
    <mergeCell ref="A2405:B2405"/>
    <mergeCell ref="A2406:B2406"/>
    <mergeCell ref="A2407:B2407"/>
    <mergeCell ref="A2408:B2408"/>
    <mergeCell ref="A2409:B2409"/>
    <mergeCell ref="A2410:B2410"/>
    <mergeCell ref="A2411:B2411"/>
    <mergeCell ref="A2412:B2412"/>
    <mergeCell ref="A2413:B2413"/>
    <mergeCell ref="A2414:B2414"/>
    <mergeCell ref="A2415:B2415"/>
    <mergeCell ref="A2416:B2416"/>
    <mergeCell ref="A2417:B2417"/>
    <mergeCell ref="A2418:B2418"/>
    <mergeCell ref="A2419:B2419"/>
    <mergeCell ref="A2420:B2420"/>
    <mergeCell ref="A2421:B2421"/>
    <mergeCell ref="A2422:B2422"/>
    <mergeCell ref="A2423:B2423"/>
    <mergeCell ref="A2424:B2424"/>
    <mergeCell ref="A2425:B2425"/>
    <mergeCell ref="A2426:B2426"/>
    <mergeCell ref="A2427:B2427"/>
    <mergeCell ref="A2428:B2428"/>
    <mergeCell ref="A2429:B2429"/>
    <mergeCell ref="A2430:B2430"/>
    <mergeCell ref="A2431:B2431"/>
    <mergeCell ref="A2432:B2432"/>
    <mergeCell ref="A2433:B2433"/>
    <mergeCell ref="A2434:B2434"/>
    <mergeCell ref="A2435:B2435"/>
    <mergeCell ref="A2436:B2436"/>
    <mergeCell ref="A2437:B2437"/>
    <mergeCell ref="A2438:B2438"/>
    <mergeCell ref="A2439:B2439"/>
    <mergeCell ref="A2440:B2440"/>
    <mergeCell ref="A2441:B2441"/>
    <mergeCell ref="A2442:B2442"/>
    <mergeCell ref="A2443:B2443"/>
    <mergeCell ref="A2444:B2444"/>
    <mergeCell ref="A2445:B2445"/>
    <mergeCell ref="A2446:B2446"/>
    <mergeCell ref="A2447:B2447"/>
    <mergeCell ref="A2448:B2448"/>
    <mergeCell ref="A2449:B2449"/>
    <mergeCell ref="A2450:B2450"/>
    <mergeCell ref="A2451:B2451"/>
    <mergeCell ref="A2452:B2452"/>
    <mergeCell ref="A2453:B2453"/>
    <mergeCell ref="A2454:B2454"/>
    <mergeCell ref="A2455:B2455"/>
    <mergeCell ref="A2456:B2456"/>
    <mergeCell ref="A2457:B2457"/>
    <mergeCell ref="A2458:B2458"/>
    <mergeCell ref="A2459:B2459"/>
    <mergeCell ref="A2460:B2460"/>
    <mergeCell ref="A2461:B2461"/>
    <mergeCell ref="A2462:B2462"/>
    <mergeCell ref="A2463:B2463"/>
    <mergeCell ref="A2464:B2464"/>
    <mergeCell ref="A2465:B2465"/>
    <mergeCell ref="A2466:B2466"/>
    <mergeCell ref="A2467:B2467"/>
    <mergeCell ref="A2468:B2468"/>
    <mergeCell ref="A2469:B2469"/>
    <mergeCell ref="A2470:B2470"/>
    <mergeCell ref="A2471:B2471"/>
    <mergeCell ref="A2472:B2472"/>
    <mergeCell ref="A2473:B2473"/>
    <mergeCell ref="A2474:B2474"/>
    <mergeCell ref="A2475:B2475"/>
    <mergeCell ref="A2476:B2476"/>
    <mergeCell ref="A2477:B2477"/>
    <mergeCell ref="A2478:B2478"/>
    <mergeCell ref="A2479:B2479"/>
    <mergeCell ref="A2480:B2480"/>
    <mergeCell ref="A2481:B2481"/>
    <mergeCell ref="A2482:B2482"/>
    <mergeCell ref="A2483:B2483"/>
    <mergeCell ref="A2484:B2484"/>
    <mergeCell ref="A2485:B2485"/>
    <mergeCell ref="A2486:B2486"/>
    <mergeCell ref="A2487:B2487"/>
    <mergeCell ref="A2488:B2488"/>
    <mergeCell ref="A2489:B2489"/>
    <mergeCell ref="A2490:B2490"/>
    <mergeCell ref="A2491:B2491"/>
    <mergeCell ref="A2492:B2492"/>
    <mergeCell ref="A2493:B2493"/>
    <mergeCell ref="A2494:B2494"/>
    <mergeCell ref="A2495:B2495"/>
    <mergeCell ref="A2496:B2496"/>
    <mergeCell ref="A2497:B2497"/>
    <mergeCell ref="A2498:B2498"/>
    <mergeCell ref="A2499:B2499"/>
    <mergeCell ref="A2500:B2500"/>
    <mergeCell ref="A2501:B2501"/>
    <mergeCell ref="A2502:B2502"/>
    <mergeCell ref="A2503:B2503"/>
    <mergeCell ref="A2504:B2504"/>
    <mergeCell ref="A2505:B2505"/>
    <mergeCell ref="A2506:B2506"/>
    <mergeCell ref="A2507:B2507"/>
    <mergeCell ref="A2508:B2508"/>
    <mergeCell ref="A2509:B2509"/>
    <mergeCell ref="A2510:B2510"/>
    <mergeCell ref="A2511:B2511"/>
    <mergeCell ref="A2512:B2512"/>
    <mergeCell ref="A2513:B2513"/>
    <mergeCell ref="A2514:B2514"/>
    <mergeCell ref="A2515:B2515"/>
    <mergeCell ref="A2516:B2516"/>
    <mergeCell ref="A2517:B2517"/>
    <mergeCell ref="A2518:B2518"/>
    <mergeCell ref="A2519:B2519"/>
    <mergeCell ref="A2520:B2520"/>
    <mergeCell ref="A2521:B2521"/>
    <mergeCell ref="A2522:B2522"/>
    <mergeCell ref="A2523:B2523"/>
    <mergeCell ref="A2524:B2524"/>
    <mergeCell ref="A2525:B2525"/>
    <mergeCell ref="A2526:B2526"/>
    <mergeCell ref="A2527:B2527"/>
    <mergeCell ref="A2528:B2528"/>
    <mergeCell ref="A2529:B2529"/>
    <mergeCell ref="A2530:B2530"/>
    <mergeCell ref="A2531:B2531"/>
    <mergeCell ref="A2532:B2532"/>
    <mergeCell ref="A2533:B2533"/>
    <mergeCell ref="A2534:B2534"/>
    <mergeCell ref="A2535:B2535"/>
    <mergeCell ref="A2536:B2536"/>
    <mergeCell ref="A2537:B2537"/>
    <mergeCell ref="A2538:B2538"/>
    <mergeCell ref="A2539:B2539"/>
    <mergeCell ref="A2540:B2540"/>
    <mergeCell ref="A2541:B2541"/>
    <mergeCell ref="A2542:B2542"/>
    <mergeCell ref="A2543:B2543"/>
    <mergeCell ref="A2544:B2544"/>
    <mergeCell ref="A2545:B2545"/>
    <mergeCell ref="A2546:B2546"/>
    <mergeCell ref="A2547:B2547"/>
    <mergeCell ref="A2548:B2548"/>
    <mergeCell ref="A2549:B2549"/>
    <mergeCell ref="A2550:B2550"/>
    <mergeCell ref="A2551:B2551"/>
    <mergeCell ref="A2552:B2552"/>
    <mergeCell ref="A2553:B2553"/>
    <mergeCell ref="A2554:B2554"/>
    <mergeCell ref="A2555:B2555"/>
    <mergeCell ref="A2556:B2556"/>
    <mergeCell ref="A2557:B2557"/>
    <mergeCell ref="A2558:B2558"/>
    <mergeCell ref="A2559:B2559"/>
    <mergeCell ref="A2560:B2560"/>
    <mergeCell ref="A2561:B2561"/>
    <mergeCell ref="A2562:B2562"/>
    <mergeCell ref="A2563:B2563"/>
    <mergeCell ref="A2564:B2564"/>
    <mergeCell ref="A2565:B2565"/>
    <mergeCell ref="A2566:B2566"/>
    <mergeCell ref="A2567:B2567"/>
    <mergeCell ref="A2568:B2568"/>
    <mergeCell ref="A2569:B2569"/>
    <mergeCell ref="A2570:B2570"/>
    <mergeCell ref="A2571:B2571"/>
    <mergeCell ref="A2572:B2572"/>
    <mergeCell ref="A2573:B2573"/>
    <mergeCell ref="A2574:B2574"/>
    <mergeCell ref="A2575:B2575"/>
    <mergeCell ref="A2576:B2576"/>
    <mergeCell ref="A2577:B2577"/>
    <mergeCell ref="A2578:B2578"/>
    <mergeCell ref="A2579:B2579"/>
    <mergeCell ref="A2580:B2580"/>
    <mergeCell ref="A2581:B2581"/>
    <mergeCell ref="A2582:B2582"/>
    <mergeCell ref="A2583:B2583"/>
    <mergeCell ref="A2584:B2584"/>
    <mergeCell ref="A2585:B2585"/>
    <mergeCell ref="A2586:B2586"/>
    <mergeCell ref="A2587:B2587"/>
    <mergeCell ref="A2588:B2588"/>
    <mergeCell ref="A2589:B2589"/>
    <mergeCell ref="A2590:B2590"/>
    <mergeCell ref="A2591:B2591"/>
    <mergeCell ref="A2592:B2592"/>
    <mergeCell ref="A2593:B2593"/>
    <mergeCell ref="A2594:B2594"/>
    <mergeCell ref="A2595:B2595"/>
    <mergeCell ref="A2596:B2596"/>
    <mergeCell ref="A2597:B2597"/>
    <mergeCell ref="A2598:B2598"/>
    <mergeCell ref="A2599:B2599"/>
    <mergeCell ref="A2600:B2600"/>
    <mergeCell ref="A2601:B2601"/>
    <mergeCell ref="A2602:B2602"/>
    <mergeCell ref="A2603:B2603"/>
    <mergeCell ref="A2604:B2604"/>
    <mergeCell ref="A2605:B2605"/>
    <mergeCell ref="A2606:B2606"/>
    <mergeCell ref="A2607:B2607"/>
    <mergeCell ref="A2608:B2608"/>
    <mergeCell ref="A2609:B2609"/>
    <mergeCell ref="A2610:B2610"/>
    <mergeCell ref="A2611:B2611"/>
    <mergeCell ref="A2612:B2612"/>
    <mergeCell ref="A2613:B2613"/>
    <mergeCell ref="A2614:B2614"/>
    <mergeCell ref="A2615:B2615"/>
    <mergeCell ref="A2616:B2616"/>
    <mergeCell ref="A2617:B2617"/>
    <mergeCell ref="A2618:B2618"/>
    <mergeCell ref="A2619:B2619"/>
    <mergeCell ref="A2620:B2620"/>
    <mergeCell ref="A2621:B2621"/>
    <mergeCell ref="A2622:B2622"/>
    <mergeCell ref="A2623:B2623"/>
    <mergeCell ref="A2624:B2624"/>
    <mergeCell ref="A2625:B2625"/>
    <mergeCell ref="A2626:B2626"/>
    <mergeCell ref="A2627:B2627"/>
    <mergeCell ref="A2628:B2628"/>
    <mergeCell ref="A2629:B2629"/>
    <mergeCell ref="A2630:B2630"/>
    <mergeCell ref="A2631:B2631"/>
    <mergeCell ref="A2632:B2632"/>
    <mergeCell ref="A2633:B2633"/>
    <mergeCell ref="A2634:B2634"/>
    <mergeCell ref="A2635:B2635"/>
    <mergeCell ref="A2636:B2636"/>
    <mergeCell ref="A2637:B2637"/>
    <mergeCell ref="A2638:B2638"/>
    <mergeCell ref="A2639:B2639"/>
    <mergeCell ref="A2640:B2640"/>
    <mergeCell ref="A2641:B2641"/>
    <mergeCell ref="A2642:B2642"/>
    <mergeCell ref="A2643:B2643"/>
    <mergeCell ref="A2644:B2644"/>
    <mergeCell ref="A2645:B2645"/>
    <mergeCell ref="A2646:B2646"/>
    <mergeCell ref="A2647:B2647"/>
    <mergeCell ref="A2648:B2648"/>
    <mergeCell ref="A2649:B2649"/>
    <mergeCell ref="A2650:B2650"/>
    <mergeCell ref="A2651:B2651"/>
    <mergeCell ref="A2652:B2652"/>
    <mergeCell ref="A2653:B2653"/>
    <mergeCell ref="A2654:B2654"/>
    <mergeCell ref="A2655:B2655"/>
    <mergeCell ref="A2656:B2656"/>
    <mergeCell ref="A2657:B2657"/>
    <mergeCell ref="A2658:B2658"/>
    <mergeCell ref="A2659:B2659"/>
    <mergeCell ref="A2660:B2660"/>
    <mergeCell ref="A2661:B2661"/>
    <mergeCell ref="A2662:B2662"/>
    <mergeCell ref="A2663:B2663"/>
    <mergeCell ref="A2664:B2664"/>
    <mergeCell ref="A2665:B2665"/>
    <mergeCell ref="A2666:B2666"/>
    <mergeCell ref="A2667:B2667"/>
    <mergeCell ref="A2668:B2668"/>
    <mergeCell ref="A2669:B2669"/>
    <mergeCell ref="A2670:B2670"/>
    <mergeCell ref="A2671:B2671"/>
    <mergeCell ref="A2672:B2672"/>
    <mergeCell ref="A2673:B2673"/>
    <mergeCell ref="A2674:B2674"/>
    <mergeCell ref="A2675:B2675"/>
    <mergeCell ref="A2676:B2676"/>
    <mergeCell ref="A2677:B2677"/>
    <mergeCell ref="A2678:B2678"/>
    <mergeCell ref="A2679:B2679"/>
    <mergeCell ref="A2680:B2680"/>
    <mergeCell ref="A2681:B2681"/>
    <mergeCell ref="A2682:B2682"/>
    <mergeCell ref="A2683:B2683"/>
    <mergeCell ref="A2684:B2684"/>
    <mergeCell ref="A2685:B2685"/>
    <mergeCell ref="A2686:B2686"/>
    <mergeCell ref="A2687:B2687"/>
    <mergeCell ref="A2688:B2688"/>
    <mergeCell ref="A2689:B2689"/>
    <mergeCell ref="A2690:B2690"/>
    <mergeCell ref="A2691:B2691"/>
    <mergeCell ref="A2692:B2692"/>
    <mergeCell ref="A2693:B2693"/>
    <mergeCell ref="A2694:B2694"/>
    <mergeCell ref="A2695:B2695"/>
    <mergeCell ref="A2696:B2696"/>
    <mergeCell ref="A2697:B2697"/>
    <mergeCell ref="A2698:B2698"/>
    <mergeCell ref="A2699:B2699"/>
    <mergeCell ref="A2700:B2700"/>
    <mergeCell ref="A2701:B2701"/>
    <mergeCell ref="A2702:B2702"/>
    <mergeCell ref="A2703:B2703"/>
    <mergeCell ref="A2704:B2704"/>
    <mergeCell ref="A2705:B2705"/>
    <mergeCell ref="A2706:B2706"/>
    <mergeCell ref="A2707:B2707"/>
    <mergeCell ref="A2708:B2708"/>
    <mergeCell ref="A2709:B2709"/>
    <mergeCell ref="A2710:B2710"/>
    <mergeCell ref="A2711:B2711"/>
    <mergeCell ref="A2712:B2712"/>
    <mergeCell ref="A2713:B2713"/>
    <mergeCell ref="A2714:B2714"/>
    <mergeCell ref="A2715:B2715"/>
    <mergeCell ref="A2716:B2716"/>
    <mergeCell ref="A2717:B2717"/>
    <mergeCell ref="A2718:B2718"/>
    <mergeCell ref="A2719:B2719"/>
    <mergeCell ref="A2720:B2720"/>
    <mergeCell ref="A2721:B2721"/>
    <mergeCell ref="A2722:B2722"/>
    <mergeCell ref="A2723:B2723"/>
    <mergeCell ref="A2724:B2724"/>
    <mergeCell ref="A2725:B2725"/>
    <mergeCell ref="A2726:B2726"/>
    <mergeCell ref="A2727:B2727"/>
    <mergeCell ref="A2728:B2728"/>
    <mergeCell ref="A2729:B2729"/>
    <mergeCell ref="A2730:B2730"/>
    <mergeCell ref="A2731:B2731"/>
    <mergeCell ref="A2732:B2732"/>
    <mergeCell ref="A2733:B2733"/>
    <mergeCell ref="A2734:B2734"/>
    <mergeCell ref="A2735:B2735"/>
    <mergeCell ref="A2736:B2736"/>
    <mergeCell ref="A2737:B2737"/>
    <mergeCell ref="A2738:B2738"/>
    <mergeCell ref="A2739:B2739"/>
    <mergeCell ref="A2740:B2740"/>
    <mergeCell ref="A2741:B2741"/>
    <mergeCell ref="A2742:B2742"/>
    <mergeCell ref="A2743:B2743"/>
    <mergeCell ref="A2744:B2744"/>
    <mergeCell ref="A2745:B2745"/>
    <mergeCell ref="A2746:B2746"/>
    <mergeCell ref="A2747:B2747"/>
    <mergeCell ref="A2748:B2748"/>
    <mergeCell ref="A2749:B2749"/>
    <mergeCell ref="A2750:B2750"/>
    <mergeCell ref="A2751:B2751"/>
    <mergeCell ref="A2752:B2752"/>
    <mergeCell ref="A2753:B2753"/>
    <mergeCell ref="A2754:B2754"/>
    <mergeCell ref="A2755:B2755"/>
    <mergeCell ref="A2756:B2756"/>
    <mergeCell ref="A2757:B2757"/>
    <mergeCell ref="A2758:B2758"/>
    <mergeCell ref="A2759:B2759"/>
    <mergeCell ref="A2760:B2760"/>
    <mergeCell ref="A2761:B2761"/>
    <mergeCell ref="A2762:B2762"/>
    <mergeCell ref="A2763:B2763"/>
    <mergeCell ref="A2764:B2764"/>
    <mergeCell ref="A2765:B2765"/>
    <mergeCell ref="A2766:B2766"/>
    <mergeCell ref="A2767:B2767"/>
    <mergeCell ref="A2768:B2768"/>
    <mergeCell ref="A2769:B2769"/>
    <mergeCell ref="A2770:B2770"/>
    <mergeCell ref="A2771:B2771"/>
    <mergeCell ref="A2772:B2772"/>
    <mergeCell ref="A2773:B2773"/>
    <mergeCell ref="A2774:B2774"/>
    <mergeCell ref="A2775:B2775"/>
    <mergeCell ref="A2776:B2776"/>
    <mergeCell ref="A2777:B2777"/>
    <mergeCell ref="A2778:B2778"/>
    <mergeCell ref="A2779:B2779"/>
    <mergeCell ref="A2780:B2780"/>
    <mergeCell ref="A2781:B2781"/>
    <mergeCell ref="A2782:B2782"/>
    <mergeCell ref="A2783:B2783"/>
    <mergeCell ref="A2784:B2784"/>
    <mergeCell ref="A2785:B2785"/>
    <mergeCell ref="A2786:B2786"/>
    <mergeCell ref="A2787:B2787"/>
    <mergeCell ref="A2788:B2788"/>
    <mergeCell ref="A2789:B2789"/>
    <mergeCell ref="A2790:B2790"/>
    <mergeCell ref="A2791:B2791"/>
    <mergeCell ref="A2792:B2792"/>
    <mergeCell ref="A2793:B2793"/>
    <mergeCell ref="A2794:B2794"/>
    <mergeCell ref="A2795:B2795"/>
    <mergeCell ref="A2796:B2796"/>
    <mergeCell ref="A2797:B2797"/>
    <mergeCell ref="A2798:B2798"/>
    <mergeCell ref="A2799:B2799"/>
    <mergeCell ref="A2800:B2800"/>
    <mergeCell ref="A2801:B2801"/>
    <mergeCell ref="A2802:B2802"/>
    <mergeCell ref="A2803:B2803"/>
    <mergeCell ref="A2804:B2804"/>
    <mergeCell ref="A2805:B2805"/>
    <mergeCell ref="A2806:B2806"/>
    <mergeCell ref="A2807:B2807"/>
    <mergeCell ref="A2808:B2808"/>
    <mergeCell ref="A2809:B2809"/>
    <mergeCell ref="A2810:B2810"/>
    <mergeCell ref="A2811:B2811"/>
    <mergeCell ref="A2812:B2812"/>
    <mergeCell ref="A2813:B2813"/>
    <mergeCell ref="A2814:B2814"/>
    <mergeCell ref="A2815:B2815"/>
    <mergeCell ref="A2816:B2816"/>
    <mergeCell ref="A2817:B2817"/>
    <mergeCell ref="A2818:B2818"/>
    <mergeCell ref="A2819:B2819"/>
    <mergeCell ref="A2820:B2820"/>
    <mergeCell ref="A2821:B2821"/>
    <mergeCell ref="A2822:B2822"/>
    <mergeCell ref="A2823:B2823"/>
    <mergeCell ref="A2824:B2824"/>
    <mergeCell ref="A2825:B2825"/>
    <mergeCell ref="A2826:B2826"/>
    <mergeCell ref="A2827:B2827"/>
    <mergeCell ref="A2828:B2828"/>
    <mergeCell ref="A2829:B2829"/>
    <mergeCell ref="A2830:B2830"/>
    <mergeCell ref="A2831:B2831"/>
    <mergeCell ref="A2832:B2832"/>
    <mergeCell ref="A2833:B2833"/>
    <mergeCell ref="A2834:B2834"/>
    <mergeCell ref="A2835:B2835"/>
    <mergeCell ref="A2836:B2836"/>
    <mergeCell ref="A2837:B2837"/>
    <mergeCell ref="A2838:B2838"/>
    <mergeCell ref="A2839:B2839"/>
    <mergeCell ref="A2840:B2840"/>
    <mergeCell ref="A2841:B2841"/>
    <mergeCell ref="A2842:B2842"/>
    <mergeCell ref="A2843:B2843"/>
    <mergeCell ref="A2844:B2844"/>
    <mergeCell ref="A2845:B2845"/>
    <mergeCell ref="A2846:B2846"/>
    <mergeCell ref="A2847:B2847"/>
    <mergeCell ref="A2848:B2848"/>
    <mergeCell ref="A2849:B2849"/>
    <mergeCell ref="A2850:B2850"/>
    <mergeCell ref="A2851:B2851"/>
    <mergeCell ref="A2852:B2852"/>
    <mergeCell ref="A2853:B2853"/>
    <mergeCell ref="A2854:B2854"/>
    <mergeCell ref="A2855:B2855"/>
    <mergeCell ref="A2856:B2856"/>
    <mergeCell ref="A2857:B2857"/>
    <mergeCell ref="A2858:B2858"/>
    <mergeCell ref="A2859:B2859"/>
    <mergeCell ref="A2860:B2860"/>
    <mergeCell ref="A2861:B2861"/>
    <mergeCell ref="A2862:B2862"/>
    <mergeCell ref="A2863:B2863"/>
    <mergeCell ref="A2864:B2864"/>
    <mergeCell ref="A2865:B2865"/>
    <mergeCell ref="A2866:B2866"/>
    <mergeCell ref="A2867:B2867"/>
    <mergeCell ref="A2868:B2868"/>
    <mergeCell ref="A2869:B2869"/>
    <mergeCell ref="A2870:B2870"/>
    <mergeCell ref="A2871:B2871"/>
    <mergeCell ref="A2872:B2872"/>
    <mergeCell ref="A2873:B2873"/>
    <mergeCell ref="A2874:B2874"/>
    <mergeCell ref="A2875:B2875"/>
    <mergeCell ref="A2876:B2876"/>
    <mergeCell ref="A2877:B2877"/>
    <mergeCell ref="A2878:B2878"/>
    <mergeCell ref="A2879:B2879"/>
    <mergeCell ref="A2880:B2880"/>
    <mergeCell ref="A2881:B2881"/>
    <mergeCell ref="A2882:B2882"/>
    <mergeCell ref="A2883:B2883"/>
    <mergeCell ref="A2884:B2884"/>
    <mergeCell ref="A2885:B2885"/>
    <mergeCell ref="A2886:B2886"/>
    <mergeCell ref="A2887:B2887"/>
    <mergeCell ref="A2888:B2888"/>
    <mergeCell ref="A2889:B2889"/>
    <mergeCell ref="A2890:B2890"/>
    <mergeCell ref="A2891:B2891"/>
    <mergeCell ref="A2892:B2892"/>
    <mergeCell ref="A2893:B2893"/>
    <mergeCell ref="A2894:B2894"/>
    <mergeCell ref="A2895:B2895"/>
    <mergeCell ref="A2896:B2896"/>
    <mergeCell ref="A2897:B2897"/>
    <mergeCell ref="A2898:B2898"/>
    <mergeCell ref="A2899:B2899"/>
    <mergeCell ref="A2900:B2900"/>
    <mergeCell ref="A2901:B2901"/>
    <mergeCell ref="A2902:B2902"/>
    <mergeCell ref="A2903:B2903"/>
    <mergeCell ref="A2904:B2904"/>
    <mergeCell ref="A2905:B2905"/>
    <mergeCell ref="A2906:B2906"/>
    <mergeCell ref="A2907:B2907"/>
    <mergeCell ref="A2908:B2908"/>
    <mergeCell ref="A2909:B2909"/>
    <mergeCell ref="A2910:B2910"/>
    <mergeCell ref="A2911:B2911"/>
    <mergeCell ref="A2912:B2912"/>
    <mergeCell ref="A2913:B2913"/>
    <mergeCell ref="A2914:B2914"/>
    <mergeCell ref="A2915:B2915"/>
    <mergeCell ref="A2916:B2916"/>
    <mergeCell ref="A2917:B2917"/>
    <mergeCell ref="A2918:B2918"/>
    <mergeCell ref="A2919:B2919"/>
    <mergeCell ref="A2920:B2920"/>
    <mergeCell ref="A2921:B2921"/>
    <mergeCell ref="A2922:B2922"/>
    <mergeCell ref="A2923:B2923"/>
    <mergeCell ref="A2924:B2924"/>
    <mergeCell ref="A2925:B2925"/>
    <mergeCell ref="A2926:B2926"/>
    <mergeCell ref="A2927:B2927"/>
    <mergeCell ref="A2928:B2928"/>
    <mergeCell ref="A2929:B2929"/>
    <mergeCell ref="A2930:B2930"/>
    <mergeCell ref="A2931:B2931"/>
    <mergeCell ref="A2932:B2932"/>
    <mergeCell ref="A2933:B2933"/>
    <mergeCell ref="A2934:B2934"/>
    <mergeCell ref="A2935:B2935"/>
    <mergeCell ref="A2936:B2936"/>
    <mergeCell ref="A2937:B2937"/>
    <mergeCell ref="A2938:B2938"/>
    <mergeCell ref="A2939:B2939"/>
    <mergeCell ref="A2940:B2940"/>
    <mergeCell ref="A2941:B2941"/>
    <mergeCell ref="A2942:B2942"/>
    <mergeCell ref="A2943:B2943"/>
    <mergeCell ref="A2944:B2944"/>
    <mergeCell ref="A2945:B2945"/>
    <mergeCell ref="A2946:B2946"/>
    <mergeCell ref="A2947:B2947"/>
    <mergeCell ref="A2948:B2948"/>
    <mergeCell ref="A2949:B2949"/>
    <mergeCell ref="A2950:B2950"/>
    <mergeCell ref="A2951:B2951"/>
    <mergeCell ref="A2952:B2952"/>
    <mergeCell ref="A2953:B2953"/>
    <mergeCell ref="A2954:B2954"/>
    <mergeCell ref="A2955:B2955"/>
    <mergeCell ref="A2956:B2956"/>
    <mergeCell ref="A2957:B2957"/>
    <mergeCell ref="A2958:B2958"/>
    <mergeCell ref="A2959:B2959"/>
    <mergeCell ref="A2960:B2960"/>
    <mergeCell ref="A2961:B2961"/>
    <mergeCell ref="A2962:B2962"/>
    <mergeCell ref="A2963:B2963"/>
    <mergeCell ref="A2964:B2964"/>
    <mergeCell ref="A2965:B2965"/>
    <mergeCell ref="A2966:B2966"/>
    <mergeCell ref="A2967:B2967"/>
    <mergeCell ref="A2968:B2968"/>
    <mergeCell ref="A2969:B2969"/>
    <mergeCell ref="A2970:B2970"/>
    <mergeCell ref="A2971:B2971"/>
    <mergeCell ref="A2972:B2972"/>
    <mergeCell ref="A2973:B2973"/>
    <mergeCell ref="A2974:B2974"/>
    <mergeCell ref="A2975:B2975"/>
    <mergeCell ref="A2976:B2976"/>
    <mergeCell ref="A2977:B2977"/>
    <mergeCell ref="A2978:B2978"/>
    <mergeCell ref="A2979:B2979"/>
    <mergeCell ref="A2980:B2980"/>
    <mergeCell ref="A2981:B2981"/>
    <mergeCell ref="A2982:B2982"/>
    <mergeCell ref="A2983:B2983"/>
    <mergeCell ref="A2984:B2984"/>
    <mergeCell ref="A2985:B2985"/>
    <mergeCell ref="A2986:B2986"/>
    <mergeCell ref="A2987:B2987"/>
    <mergeCell ref="A2988:B2988"/>
    <mergeCell ref="A2989:B2989"/>
    <mergeCell ref="A2990:B2990"/>
    <mergeCell ref="A2991:B2991"/>
    <mergeCell ref="A2992:B2992"/>
    <mergeCell ref="A2993:B2993"/>
    <mergeCell ref="A2994:B2994"/>
    <mergeCell ref="A2995:B2995"/>
    <mergeCell ref="A2996:B2996"/>
    <mergeCell ref="A2997:B2997"/>
    <mergeCell ref="A2998:B2998"/>
    <mergeCell ref="A2999:B2999"/>
    <mergeCell ref="A3000:B3000"/>
    <mergeCell ref="A3001:B3001"/>
    <mergeCell ref="A3002:B3002"/>
    <mergeCell ref="A3003:B3003"/>
    <mergeCell ref="A3004:B3004"/>
    <mergeCell ref="A3005:B3005"/>
    <mergeCell ref="A3006:B3006"/>
    <mergeCell ref="A3007:B3007"/>
    <mergeCell ref="A3008:B3008"/>
    <mergeCell ref="A3009:B3009"/>
    <mergeCell ref="A3010:B3010"/>
    <mergeCell ref="A3011:B3011"/>
    <mergeCell ref="A3012:B3012"/>
    <mergeCell ref="A3013:B3013"/>
    <mergeCell ref="A3014:B3014"/>
    <mergeCell ref="A3015:B3015"/>
    <mergeCell ref="A3016:B3016"/>
    <mergeCell ref="A3017:B3017"/>
    <mergeCell ref="A3018:B3018"/>
    <mergeCell ref="A3019:B3019"/>
    <mergeCell ref="A3020:B3020"/>
    <mergeCell ref="A3021:B3021"/>
    <mergeCell ref="A3022:B3022"/>
    <mergeCell ref="A3023:B3023"/>
    <mergeCell ref="A3024:B3024"/>
    <mergeCell ref="A3025:B3025"/>
    <mergeCell ref="A3026:B3026"/>
    <mergeCell ref="A3027:B3027"/>
    <mergeCell ref="A3028:B3028"/>
    <mergeCell ref="A3029:B3029"/>
    <mergeCell ref="A3030:B3030"/>
    <mergeCell ref="A3031:B3031"/>
    <mergeCell ref="A3032:B3032"/>
    <mergeCell ref="A3033:B3033"/>
    <mergeCell ref="A3034:B3034"/>
    <mergeCell ref="A3035:B3035"/>
    <mergeCell ref="A3036:B3036"/>
    <mergeCell ref="A3037:B3037"/>
    <mergeCell ref="A3038:B3038"/>
    <mergeCell ref="A3039:B3039"/>
    <mergeCell ref="A3040:B3040"/>
    <mergeCell ref="A3041:B3041"/>
    <mergeCell ref="A3042:B3042"/>
    <mergeCell ref="A3043:B3043"/>
    <mergeCell ref="A3044:B3044"/>
    <mergeCell ref="A3045:B3045"/>
    <mergeCell ref="A3046:B3046"/>
    <mergeCell ref="A3047:B3047"/>
    <mergeCell ref="A3048:B3048"/>
    <mergeCell ref="A3049:B3049"/>
    <mergeCell ref="A3050:B3050"/>
    <mergeCell ref="A3051:B3051"/>
    <mergeCell ref="A3052:B3052"/>
    <mergeCell ref="A3053:B3053"/>
    <mergeCell ref="A3054:B3054"/>
    <mergeCell ref="A3055:B3055"/>
    <mergeCell ref="A3056:B3056"/>
    <mergeCell ref="A3057:B3057"/>
    <mergeCell ref="A3058:B3058"/>
    <mergeCell ref="A3059:B3059"/>
    <mergeCell ref="A3060:B3060"/>
    <mergeCell ref="A3061:B3061"/>
    <mergeCell ref="A3062:B3062"/>
    <mergeCell ref="A3063:B3063"/>
    <mergeCell ref="A3064:B3064"/>
    <mergeCell ref="A3065:B3065"/>
    <mergeCell ref="A3066:B3066"/>
    <mergeCell ref="A3067:B3067"/>
    <mergeCell ref="A3068:B3068"/>
    <mergeCell ref="A3069:B3069"/>
    <mergeCell ref="A3070:B3070"/>
    <mergeCell ref="A3071:B3071"/>
    <mergeCell ref="A3072:B3072"/>
    <mergeCell ref="A3073:B3073"/>
    <mergeCell ref="A3074:B3074"/>
    <mergeCell ref="A3075:B3075"/>
    <mergeCell ref="A3076:B3076"/>
    <mergeCell ref="A3077:B3077"/>
    <mergeCell ref="A3078:B3078"/>
    <mergeCell ref="A3079:B3079"/>
    <mergeCell ref="A3080:B3080"/>
    <mergeCell ref="A3081:B3081"/>
    <mergeCell ref="A3082:B3082"/>
    <mergeCell ref="A3083:B3083"/>
    <mergeCell ref="A3084:B3084"/>
    <mergeCell ref="A3085:B3085"/>
    <mergeCell ref="A3086:B3086"/>
    <mergeCell ref="A3087:B3087"/>
    <mergeCell ref="A3088:B3088"/>
    <mergeCell ref="A3089:B3089"/>
    <mergeCell ref="A3090:B3090"/>
    <mergeCell ref="A3091:B3091"/>
    <mergeCell ref="A3092:B3092"/>
    <mergeCell ref="A3093:B3093"/>
    <mergeCell ref="A3094:B3094"/>
    <mergeCell ref="A3095:B3095"/>
    <mergeCell ref="A3096:B3096"/>
    <mergeCell ref="A3097:B3097"/>
    <mergeCell ref="A3098:B3098"/>
    <mergeCell ref="A3099:B3099"/>
    <mergeCell ref="A3100:B3100"/>
    <mergeCell ref="A3101:B3101"/>
    <mergeCell ref="A3102:B3102"/>
    <mergeCell ref="A3103:B3103"/>
    <mergeCell ref="A3104:B3104"/>
    <mergeCell ref="A3105:B3105"/>
    <mergeCell ref="A3106:B3106"/>
    <mergeCell ref="A3107:B3107"/>
    <mergeCell ref="A3108:B3108"/>
    <mergeCell ref="A3109:B3109"/>
    <mergeCell ref="A3110:B3110"/>
    <mergeCell ref="A3111:B3111"/>
    <mergeCell ref="A3112:B3112"/>
    <mergeCell ref="A3113:B3113"/>
    <mergeCell ref="A3114:B3114"/>
    <mergeCell ref="A3115:B3115"/>
    <mergeCell ref="A3116:B3116"/>
    <mergeCell ref="A3117:B3117"/>
    <mergeCell ref="A3118:B3118"/>
    <mergeCell ref="A3119:B3119"/>
    <mergeCell ref="A3120:B3120"/>
    <mergeCell ref="A3121:B3121"/>
    <mergeCell ref="A3122:B3122"/>
    <mergeCell ref="A3123:B3123"/>
    <mergeCell ref="A3124:B3124"/>
    <mergeCell ref="A3125:B3125"/>
    <mergeCell ref="A3126:B3126"/>
    <mergeCell ref="A3127:B3127"/>
    <mergeCell ref="A3128:B3128"/>
    <mergeCell ref="A3129:B3129"/>
    <mergeCell ref="A3130:B3130"/>
    <mergeCell ref="A3131:B3131"/>
    <mergeCell ref="A3132:B3132"/>
    <mergeCell ref="A3133:B3133"/>
    <mergeCell ref="A3134:B3134"/>
    <mergeCell ref="A3135:B3135"/>
    <mergeCell ref="A3150:B3150"/>
    <mergeCell ref="A3136:B3136"/>
    <mergeCell ref="A3137:B3137"/>
    <mergeCell ref="A3138:B3138"/>
    <mergeCell ref="A3139:B3139"/>
    <mergeCell ref="A3140:B3140"/>
    <mergeCell ref="A3141:B3141"/>
    <mergeCell ref="A3170:B3170"/>
    <mergeCell ref="A3175:B3175"/>
    <mergeCell ref="A3157:B3157"/>
    <mergeCell ref="A3158:B3158"/>
    <mergeCell ref="A3159:B3159"/>
    <mergeCell ref="A3160:B3160"/>
    <mergeCell ref="A3258:B3258"/>
    <mergeCell ref="A3257:B3257"/>
    <mergeCell ref="A3251:B3251"/>
    <mergeCell ref="A3255:B3255"/>
    <mergeCell ref="A3254:B3254"/>
    <mergeCell ref="A3206:B3206"/>
    <mergeCell ref="A3238:B3238"/>
    <mergeCell ref="A3248:B3248"/>
    <mergeCell ref="A3244:B3244"/>
    <mergeCell ref="A3243:B3243"/>
    <mergeCell ref="A3268:B3268"/>
    <mergeCell ref="A3230:B3230"/>
    <mergeCell ref="A3222:B3222"/>
    <mergeCell ref="A3195:B3195"/>
    <mergeCell ref="A3228:B3228"/>
    <mergeCell ref="A3191:B3191"/>
    <mergeCell ref="A3218:B3218"/>
    <mergeCell ref="A3223:B3223"/>
    <mergeCell ref="A3194:B3194"/>
    <mergeCell ref="A3209:B3209"/>
    <mergeCell ref="A3245:B3245"/>
    <mergeCell ref="A3240:B3240"/>
    <mergeCell ref="A3246:B3246"/>
    <mergeCell ref="A3241:B3241"/>
    <mergeCell ref="A3239:B3239"/>
    <mergeCell ref="A3242:B3242"/>
    <mergeCell ref="A3249:B3249"/>
    <mergeCell ref="A3250:B3250"/>
    <mergeCell ref="A3252:B3252"/>
    <mergeCell ref="A3247:B3247"/>
    <mergeCell ref="A3261:B3261"/>
    <mergeCell ref="A3270:B3270"/>
    <mergeCell ref="A3267:B3267"/>
    <mergeCell ref="A3253:B3253"/>
    <mergeCell ref="A3256:B3256"/>
    <mergeCell ref="A3269:B3269"/>
    <mergeCell ref="A3273:B3273"/>
    <mergeCell ref="A3263:B3263"/>
    <mergeCell ref="A3264:B3264"/>
    <mergeCell ref="A3265:B3265"/>
    <mergeCell ref="A3266:B3266"/>
    <mergeCell ref="A3259:B3259"/>
    <mergeCell ref="A3260:B3260"/>
    <mergeCell ref="A3272:B3272"/>
    <mergeCell ref="A3271:B3271"/>
    <mergeCell ref="A3262:B3262"/>
    <mergeCell ref="A3235:B3235"/>
    <mergeCell ref="A3237:B3237"/>
    <mergeCell ref="A3231:B3231"/>
    <mergeCell ref="A3232:B3232"/>
    <mergeCell ref="A3236:B3236"/>
    <mergeCell ref="A3233:B3233"/>
    <mergeCell ref="A3234:B3234"/>
    <mergeCell ref="A3224:B3224"/>
    <mergeCell ref="A3211:B3211"/>
    <mergeCell ref="A3205:B3205"/>
    <mergeCell ref="A3204:B3204"/>
    <mergeCell ref="A3216:B3216"/>
    <mergeCell ref="A3229:B3229"/>
    <mergeCell ref="A3215:B3215"/>
    <mergeCell ref="A3225:B3225"/>
    <mergeCell ref="A3219:B3219"/>
    <mergeCell ref="A3227:B3227"/>
    <mergeCell ref="A3226:B3226"/>
    <mergeCell ref="A3185:B3185"/>
    <mergeCell ref="A3210:B3210"/>
    <mergeCell ref="A3208:B3208"/>
    <mergeCell ref="A3196:B3196"/>
    <mergeCell ref="A3192:B3192"/>
    <mergeCell ref="A3207:B3207"/>
    <mergeCell ref="A3193:B3193"/>
    <mergeCell ref="A3188:B3188"/>
    <mergeCell ref="A3214:B3214"/>
    <mergeCell ref="A3220:B3220"/>
    <mergeCell ref="A3221:B3221"/>
    <mergeCell ref="A3184:B3184"/>
    <mergeCell ref="A3182:B3182"/>
    <mergeCell ref="A3181:B3181"/>
    <mergeCell ref="A3200:B3200"/>
    <mergeCell ref="A3201:B3201"/>
    <mergeCell ref="A3217:B3217"/>
    <mergeCell ref="A3189:B3189"/>
    <mergeCell ref="A3213:B3213"/>
    <mergeCell ref="A3212:B3212"/>
    <mergeCell ref="A3197:B3197"/>
    <mergeCell ref="A3198:B3198"/>
    <mergeCell ref="A3172:B3172"/>
    <mergeCell ref="A3173:B3173"/>
    <mergeCell ref="A3167:B3167"/>
    <mergeCell ref="A3171:B3171"/>
    <mergeCell ref="A3176:B3176"/>
    <mergeCell ref="A3202:B3202"/>
    <mergeCell ref="A3203:B3203"/>
    <mergeCell ref="A3199:B3199"/>
    <mergeCell ref="A3177:B3177"/>
    <mergeCell ref="A3178:B3178"/>
    <mergeCell ref="A3146:B3146"/>
    <mergeCell ref="A3147:B3147"/>
    <mergeCell ref="A3148:B3148"/>
    <mergeCell ref="A3149:B3149"/>
    <mergeCell ref="A3187:B3187"/>
    <mergeCell ref="A3179:B3179"/>
    <mergeCell ref="A3161:B3161"/>
    <mergeCell ref="A3190:B3190"/>
    <mergeCell ref="A3183:B3183"/>
    <mergeCell ref="A3162:B3162"/>
    <mergeCell ref="A3163:B3163"/>
    <mergeCell ref="A3164:B3164"/>
    <mergeCell ref="A3156:B3156"/>
    <mergeCell ref="A3165:B3165"/>
    <mergeCell ref="A3168:B3168"/>
    <mergeCell ref="A3180:B3180"/>
    <mergeCell ref="A3186:B3186"/>
    <mergeCell ref="J4:K4"/>
    <mergeCell ref="A3143:B3143"/>
    <mergeCell ref="A3144:B3144"/>
    <mergeCell ref="A3166:B3166"/>
    <mergeCell ref="D4:E4"/>
    <mergeCell ref="A3174:B3174"/>
    <mergeCell ref="A3151:B3151"/>
    <mergeCell ref="A3152:B3152"/>
    <mergeCell ref="A3153:B3153"/>
    <mergeCell ref="A3169:B3169"/>
    <mergeCell ref="AJ5:AK5"/>
    <mergeCell ref="AH4:AI4"/>
    <mergeCell ref="AH5:AI5"/>
    <mergeCell ref="AB5:AC5"/>
    <mergeCell ref="A3154:B3154"/>
    <mergeCell ref="A3155:B3155"/>
    <mergeCell ref="A3142:B3142"/>
    <mergeCell ref="A3145:B3145"/>
    <mergeCell ref="F4:G4"/>
    <mergeCell ref="X4:Y4"/>
    <mergeCell ref="AN4:AO4"/>
    <mergeCell ref="BB4:BC4"/>
    <mergeCell ref="BB5:BC5"/>
    <mergeCell ref="AZ4:BA4"/>
    <mergeCell ref="AZ5:BA5"/>
    <mergeCell ref="AD4:AE4"/>
    <mergeCell ref="AD5:AE5"/>
    <mergeCell ref="AL4:AM4"/>
    <mergeCell ref="AL5:AM5"/>
    <mergeCell ref="AJ4:AK4"/>
    <mergeCell ref="CL5:CM5"/>
    <mergeCell ref="CD3:CE4"/>
    <mergeCell ref="CD5:CE5"/>
    <mergeCell ref="BX3:BY4"/>
    <mergeCell ref="AR5:AS5"/>
    <mergeCell ref="AX4:AY4"/>
    <mergeCell ref="AX5:AY5"/>
    <mergeCell ref="BL4:BM4"/>
    <mergeCell ref="BL5:BM5"/>
    <mergeCell ref="BD4:BE4"/>
    <mergeCell ref="CV3:CW4"/>
    <mergeCell ref="CV5:CW5"/>
    <mergeCell ref="CX3:CY4"/>
    <mergeCell ref="CX5:CY5"/>
    <mergeCell ref="B1:CY2"/>
    <mergeCell ref="AV5:AW5"/>
    <mergeCell ref="BP4:BQ4"/>
    <mergeCell ref="CP3:CQ4"/>
    <mergeCell ref="CP5:CQ5"/>
    <mergeCell ref="CL3:CM4"/>
  </mergeCells>
  <printOptions horizontalCentered="1"/>
  <pageMargins left="0.35433070866141736" right="0.35433070866141736" top="0.6692913385826772" bottom="0.6692913385826772" header="0.5118110236220472" footer="0.5118110236220472"/>
  <pageSetup fitToHeight="3" fitToWidth="1" horizontalDpi="300" verticalDpi="300" orientation="portrait" paperSize="9" r:id="rId1"/>
  <headerFooter alignWithMargins="0">
    <oddFooter>&amp;R&amp;"Arial CE,Pogrubiony"&amp;P/&amp;N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9" sqref="B19"/>
    </sheetView>
  </sheetViews>
  <sheetFormatPr defaultColWidth="9.25390625" defaultRowHeight="12.75"/>
  <cols>
    <col min="1" max="1" width="41.375" style="29" bestFit="1" customWidth="1"/>
    <col min="2" max="2" width="18.25390625" style="29" bestFit="1" customWidth="1"/>
    <col min="3" max="16384" width="9.25390625" style="29" customWidth="1"/>
  </cols>
  <sheetData>
    <row r="1" s="31" customFormat="1" ht="15.75">
      <c r="A1" s="31" t="s">
        <v>112</v>
      </c>
    </row>
    <row r="2" spans="1:2" ht="15">
      <c r="A2" s="29" t="s">
        <v>108</v>
      </c>
      <c r="B2" s="30" t="e">
        <f>+'RZIS 2020'!#REF!</f>
        <v>#REF!</v>
      </c>
    </row>
    <row r="3" spans="1:2" ht="15">
      <c r="A3" s="29" t="s">
        <v>109</v>
      </c>
      <c r="B3" s="30" t="e">
        <f>+'RZIS 2020'!#REF!</f>
        <v>#REF!</v>
      </c>
    </row>
    <row r="4" spans="1:2" ht="15">
      <c r="A4" s="29" t="s">
        <v>110</v>
      </c>
      <c r="B4" s="30" t="e">
        <f>+'RZIS 2020'!#REF!</f>
        <v>#REF!</v>
      </c>
    </row>
    <row r="6" spans="1:2" ht="15">
      <c r="A6" s="29" t="s">
        <v>111</v>
      </c>
      <c r="B6" s="30" t="e">
        <f>+B2/(B3+B4)</f>
        <v>#REF!</v>
      </c>
    </row>
    <row r="8" s="31" customFormat="1" ht="15.75">
      <c r="A8" s="31" t="s">
        <v>113</v>
      </c>
    </row>
    <row r="9" spans="1:2" ht="15">
      <c r="A9" s="29" t="s">
        <v>108</v>
      </c>
      <c r="B9" s="30" t="e">
        <f>+'RZIS 2020'!#REF!</f>
        <v>#REF!</v>
      </c>
    </row>
    <row r="10" spans="1:2" ht="15">
      <c r="A10" s="29" t="s">
        <v>109</v>
      </c>
      <c r="B10" s="30" t="e">
        <f>+'RZIS 2020'!#REF!+357104.52</f>
        <v>#REF!</v>
      </c>
    </row>
    <row r="11" spans="1:2" ht="15">
      <c r="A11" s="29" t="s">
        <v>110</v>
      </c>
      <c r="B11" s="30" t="e">
        <f>B4</f>
        <v>#REF!</v>
      </c>
    </row>
    <row r="13" spans="1:2" ht="15">
      <c r="A13" s="29" t="s">
        <v>111</v>
      </c>
      <c r="B13" s="30" t="e">
        <f>+B9/(B10+B11)</f>
        <v>#REF!</v>
      </c>
    </row>
    <row r="16" spans="1:2" ht="15">
      <c r="A16" s="29" t="s">
        <v>114</v>
      </c>
      <c r="B16" s="30" t="e">
        <f>+'RZIS 2020'!#REF!</f>
        <v>#REF!</v>
      </c>
    </row>
    <row r="17" spans="1:2" ht="15">
      <c r="A17" s="29" t="s">
        <v>115</v>
      </c>
      <c r="B17" s="30">
        <v>357104.52</v>
      </c>
    </row>
    <row r="18" spans="1:2" ht="15">
      <c r="A18" s="29" t="s">
        <v>116</v>
      </c>
      <c r="B18" s="32" t="e">
        <f>+B16-B17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73"/>
  <sheetViews>
    <sheetView zoomScalePageLayoutView="0" workbookViewId="0" topLeftCell="A1">
      <pane xSplit="8445" topLeftCell="AD1" activePane="topRight" state="split"/>
      <selection pane="topLeft" activeCell="B54" sqref="B1:B16384"/>
      <selection pane="topRight" activeCell="AC9" sqref="AC9"/>
    </sheetView>
  </sheetViews>
  <sheetFormatPr defaultColWidth="8.75390625" defaultRowHeight="12.75"/>
  <cols>
    <col min="1" max="1" width="42.00390625" style="5" customWidth="1"/>
    <col min="2" max="2" width="35.25390625" style="5" customWidth="1"/>
    <col min="3" max="3" width="5.375" style="12" hidden="1" customWidth="1"/>
    <col min="4" max="4" width="13.00390625" style="3" customWidth="1"/>
    <col min="5" max="5" width="2.375" style="3" customWidth="1"/>
    <col min="6" max="6" width="13.00390625" style="3" hidden="1" customWidth="1"/>
    <col min="7" max="7" width="2.375" style="3" hidden="1" customWidth="1"/>
    <col min="8" max="8" width="11.75390625" style="3" hidden="1" customWidth="1"/>
    <col min="9" max="9" width="2.25390625" style="3" hidden="1" customWidth="1"/>
    <col min="10" max="10" width="11.25390625" style="3" hidden="1" customWidth="1"/>
    <col min="11" max="11" width="2.75390625" style="3" hidden="1" customWidth="1"/>
    <col min="12" max="12" width="11.25390625" style="3" hidden="1" customWidth="1"/>
    <col min="13" max="13" width="2.75390625" style="3" hidden="1" customWidth="1"/>
    <col min="14" max="14" width="11.25390625" style="3" hidden="1" customWidth="1"/>
    <col min="15" max="15" width="2.75390625" style="3" hidden="1" customWidth="1"/>
    <col min="16" max="16" width="11.75390625" style="3" hidden="1" customWidth="1"/>
    <col min="17" max="17" width="2.75390625" style="3" hidden="1" customWidth="1"/>
    <col min="18" max="18" width="11.75390625" style="3" hidden="1" customWidth="1"/>
    <col min="19" max="19" width="2.75390625" style="3" hidden="1" customWidth="1"/>
    <col min="20" max="20" width="11.75390625" style="3" bestFit="1" customWidth="1"/>
    <col min="21" max="21" width="2.75390625" style="3" customWidth="1"/>
    <col min="22" max="22" width="11.75390625" style="3" customWidth="1"/>
    <col min="23" max="23" width="2.75390625" style="3" customWidth="1"/>
    <col min="24" max="24" width="11.75390625" style="3" customWidth="1"/>
    <col min="25" max="25" width="2.75390625" style="3" customWidth="1"/>
    <col min="26" max="26" width="11.75390625" style="3" bestFit="1" customWidth="1"/>
    <col min="27" max="27" width="2.75390625" style="3" customWidth="1"/>
    <col min="28" max="28" width="11.75390625" style="3" bestFit="1" customWidth="1"/>
    <col min="29" max="29" width="2.75390625" style="3" customWidth="1"/>
    <col min="30" max="30" width="11.75390625" style="3" bestFit="1" customWidth="1"/>
    <col min="31" max="31" width="2.75390625" style="3" customWidth="1"/>
    <col min="32" max="32" width="11.75390625" style="3" bestFit="1" customWidth="1"/>
    <col min="33" max="33" width="2.75390625" style="3" customWidth="1"/>
    <col min="34" max="34" width="11.75390625" style="3" bestFit="1" customWidth="1"/>
    <col min="35" max="35" width="2.75390625" style="3" customWidth="1"/>
    <col min="36" max="36" width="11.75390625" style="3" bestFit="1" customWidth="1"/>
    <col min="37" max="37" width="2.75390625" style="3" customWidth="1"/>
    <col min="38" max="38" width="11.75390625" style="3" bestFit="1" customWidth="1"/>
    <col min="39" max="39" width="2.75390625" style="3" customWidth="1"/>
    <col min="40" max="16384" width="8.75390625" style="3" customWidth="1"/>
  </cols>
  <sheetData>
    <row r="1" spans="1:39" ht="60" customHeight="1">
      <c r="A1" s="27" t="s">
        <v>104</v>
      </c>
      <c r="B1" s="118" t="s">
        <v>103</v>
      </c>
      <c r="C1" s="118"/>
      <c r="D1" s="119"/>
      <c r="E1" s="119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</row>
    <row r="2" spans="1:39" ht="27" customHeight="1">
      <c r="A2" s="15" t="s">
        <v>0</v>
      </c>
      <c r="B2" s="121" t="s">
        <v>107</v>
      </c>
      <c r="C2" s="121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</row>
    <row r="3" spans="1:39" s="4" customFormat="1" ht="17.25" customHeight="1">
      <c r="A3" s="114" t="s">
        <v>55</v>
      </c>
      <c r="B3" s="115"/>
      <c r="C3" s="16"/>
      <c r="D3" s="98"/>
      <c r="E3" s="99"/>
      <c r="F3" s="98"/>
      <c r="G3" s="99"/>
      <c r="H3" s="98"/>
      <c r="I3" s="99"/>
      <c r="J3" s="98"/>
      <c r="K3" s="99"/>
      <c r="L3" s="98"/>
      <c r="M3" s="99"/>
      <c r="N3" s="98"/>
      <c r="O3" s="99"/>
      <c r="P3" s="98"/>
      <c r="Q3" s="99"/>
      <c r="R3" s="98"/>
      <c r="S3" s="99"/>
      <c r="T3" s="98"/>
      <c r="U3" s="99"/>
      <c r="V3" s="98"/>
      <c r="W3" s="99"/>
      <c r="X3" s="98"/>
      <c r="Y3" s="99"/>
      <c r="Z3" s="98"/>
      <c r="AA3" s="99"/>
      <c r="AB3" s="98"/>
      <c r="AC3" s="99"/>
      <c r="AD3" s="98"/>
      <c r="AE3" s="99"/>
      <c r="AF3" s="98"/>
      <c r="AG3" s="99"/>
      <c r="AH3" s="98"/>
      <c r="AI3" s="99"/>
      <c r="AJ3" s="98"/>
      <c r="AK3" s="99"/>
      <c r="AL3" s="98"/>
      <c r="AM3" s="99"/>
    </row>
    <row r="4" spans="1:39" s="14" customFormat="1" ht="16.5" customHeight="1">
      <c r="A4" s="116"/>
      <c r="B4" s="117"/>
      <c r="C4" s="17"/>
      <c r="D4" s="94" t="s">
        <v>105</v>
      </c>
      <c r="E4" s="95"/>
      <c r="F4" s="94">
        <v>39569</v>
      </c>
      <c r="G4" s="95"/>
      <c r="H4" s="94">
        <v>39600</v>
      </c>
      <c r="I4" s="95"/>
      <c r="J4" s="94">
        <v>39630</v>
      </c>
      <c r="K4" s="95"/>
      <c r="L4" s="94">
        <v>39661</v>
      </c>
      <c r="M4" s="95"/>
      <c r="N4" s="94">
        <v>39692</v>
      </c>
      <c r="O4" s="95"/>
      <c r="P4" s="94">
        <v>39722</v>
      </c>
      <c r="Q4" s="95"/>
      <c r="R4" s="94">
        <v>39753</v>
      </c>
      <c r="S4" s="95"/>
      <c r="T4" s="94" t="s">
        <v>106</v>
      </c>
      <c r="U4" s="95"/>
      <c r="V4" s="94">
        <v>39814</v>
      </c>
      <c r="W4" s="95"/>
      <c r="X4" s="94">
        <v>39845</v>
      </c>
      <c r="Y4" s="95"/>
      <c r="Z4" s="94">
        <v>39873</v>
      </c>
      <c r="AA4" s="95"/>
      <c r="AB4" s="94">
        <v>39904</v>
      </c>
      <c r="AC4" s="95"/>
      <c r="AD4" s="94">
        <v>39934</v>
      </c>
      <c r="AE4" s="95"/>
      <c r="AF4" s="94">
        <v>39965</v>
      </c>
      <c r="AG4" s="95"/>
      <c r="AH4" s="94">
        <v>39995</v>
      </c>
      <c r="AI4" s="95"/>
      <c r="AJ4" s="94">
        <v>40026</v>
      </c>
      <c r="AK4" s="95"/>
      <c r="AL4" s="94">
        <v>40057</v>
      </c>
      <c r="AM4" s="95"/>
    </row>
    <row r="5" spans="1:39" s="8" customFormat="1" ht="11.25">
      <c r="A5" s="102">
        <v>0</v>
      </c>
      <c r="B5" s="103"/>
      <c r="C5" s="9"/>
      <c r="D5" s="96">
        <v>2</v>
      </c>
      <c r="E5" s="97"/>
      <c r="F5" s="96">
        <v>2</v>
      </c>
      <c r="G5" s="97"/>
      <c r="H5" s="96">
        <v>2</v>
      </c>
      <c r="I5" s="97"/>
      <c r="J5" s="96">
        <v>2</v>
      </c>
      <c r="K5" s="97"/>
      <c r="L5" s="96">
        <v>2</v>
      </c>
      <c r="M5" s="97"/>
      <c r="N5" s="96">
        <v>2</v>
      </c>
      <c r="O5" s="97"/>
      <c r="P5" s="96">
        <v>2</v>
      </c>
      <c r="Q5" s="97"/>
      <c r="R5" s="96">
        <v>2</v>
      </c>
      <c r="S5" s="97"/>
      <c r="T5" s="96">
        <v>2</v>
      </c>
      <c r="U5" s="97"/>
      <c r="V5" s="96">
        <v>2</v>
      </c>
      <c r="W5" s="97"/>
      <c r="X5" s="96">
        <v>2</v>
      </c>
      <c r="Y5" s="97"/>
      <c r="Z5" s="96">
        <v>2</v>
      </c>
      <c r="AA5" s="97"/>
      <c r="AB5" s="96">
        <v>2</v>
      </c>
      <c r="AC5" s="97"/>
      <c r="AD5" s="96">
        <v>2</v>
      </c>
      <c r="AE5" s="97"/>
      <c r="AF5" s="96">
        <v>2</v>
      </c>
      <c r="AG5" s="97"/>
      <c r="AH5" s="96">
        <v>2</v>
      </c>
      <c r="AI5" s="97"/>
      <c r="AJ5" s="96">
        <v>2</v>
      </c>
      <c r="AK5" s="97"/>
      <c r="AL5" s="96">
        <v>2</v>
      </c>
      <c r="AM5" s="97"/>
    </row>
    <row r="6" spans="1:39" s="6" customFormat="1" ht="27.75" customHeight="1">
      <c r="A6" s="104" t="s">
        <v>56</v>
      </c>
      <c r="B6" s="105"/>
      <c r="C6" s="13" t="s">
        <v>7</v>
      </c>
      <c r="D6" s="18">
        <f>SUM(D8+D11+D9)</f>
        <v>4676551.98</v>
      </c>
      <c r="E6" s="19"/>
      <c r="F6" s="18">
        <f>SUM(F8+F11+F9)</f>
        <v>3378527.01</v>
      </c>
      <c r="G6" s="19"/>
      <c r="H6" s="18">
        <f>SUM(H8+H11+H9)</f>
        <v>4131956.25</v>
      </c>
      <c r="I6" s="19"/>
      <c r="J6" s="18">
        <f>SUM(J8+J11+J9)</f>
        <v>4416308.55</v>
      </c>
      <c r="K6" s="19"/>
      <c r="L6" s="18">
        <f>SUM(L8+L11+L9)</f>
        <v>4688977.68</v>
      </c>
      <c r="M6" s="19"/>
      <c r="N6" s="18">
        <f>SUM(N8+N11+N9)</f>
        <v>5460295.549999999</v>
      </c>
      <c r="O6" s="19"/>
      <c r="P6" s="18">
        <f>SUM(P8+P11+P9)</f>
        <v>7587819.98</v>
      </c>
      <c r="Q6" s="19"/>
      <c r="R6" s="18">
        <f>SUM(R8+R11+R9)</f>
        <v>10541058.51</v>
      </c>
      <c r="S6" s="19"/>
      <c r="T6" s="18">
        <f>SUM(T8+T11+T9)</f>
        <v>11082458.86</v>
      </c>
      <c r="U6" s="19"/>
      <c r="V6" s="18">
        <f>SUM(V8+V11+V9)</f>
        <v>370714.75999998755</v>
      </c>
      <c r="W6" s="19"/>
      <c r="X6" s="18">
        <f>SUM(X8+X11+X9)</f>
        <v>717472.1300000001</v>
      </c>
      <c r="Y6" s="19"/>
      <c r="Z6" s="18">
        <f>SUM(Z8+Z11+Z9)</f>
        <v>1091046.67</v>
      </c>
      <c r="AA6" s="19"/>
      <c r="AB6" s="18">
        <f>SUM(AB8+AB11+AB9)</f>
        <v>1486901.07</v>
      </c>
      <c r="AC6" s="19"/>
      <c r="AD6" s="18">
        <f>SUM(AD8+AD11+AD9)</f>
        <v>1973785.2999999998</v>
      </c>
      <c r="AE6" s="19"/>
      <c r="AF6" s="18">
        <f>SUM(AF8+AF11+AF9)</f>
        <v>2301673.369999999</v>
      </c>
      <c r="AG6" s="19"/>
      <c r="AH6" s="18">
        <f>SUM(AH8+AH11+AH9)</f>
        <v>2650565.6499999994</v>
      </c>
      <c r="AI6" s="19"/>
      <c r="AJ6" s="18">
        <f>SUM(AJ8+AJ11+AJ9)</f>
        <v>3033804.5300000003</v>
      </c>
      <c r="AK6" s="19"/>
      <c r="AL6" s="18">
        <f>SUM(AL8+AL11+AL9)</f>
        <v>3483972.87</v>
      </c>
      <c r="AM6" s="19"/>
    </row>
    <row r="7" spans="1:39" s="6" customFormat="1" ht="27.75" customHeight="1">
      <c r="A7" s="106" t="s">
        <v>57</v>
      </c>
      <c r="B7" s="107"/>
      <c r="C7" s="13" t="s">
        <v>8</v>
      </c>
      <c r="D7" s="18">
        <v>0</v>
      </c>
      <c r="E7" s="19"/>
      <c r="F7" s="18">
        <v>0</v>
      </c>
      <c r="G7" s="19"/>
      <c r="H7" s="18">
        <v>0</v>
      </c>
      <c r="I7" s="19"/>
      <c r="J7" s="18">
        <v>0</v>
      </c>
      <c r="K7" s="19"/>
      <c r="L7" s="18">
        <v>0</v>
      </c>
      <c r="M7" s="19"/>
      <c r="N7" s="18">
        <v>0</v>
      </c>
      <c r="O7" s="19"/>
      <c r="P7" s="18">
        <v>0</v>
      </c>
      <c r="Q7" s="19"/>
      <c r="R7" s="18">
        <v>0</v>
      </c>
      <c r="S7" s="19"/>
      <c r="T7" s="18">
        <v>0</v>
      </c>
      <c r="U7" s="19"/>
      <c r="V7" s="18">
        <v>0</v>
      </c>
      <c r="W7" s="19"/>
      <c r="X7" s="18">
        <v>0</v>
      </c>
      <c r="Y7" s="19"/>
      <c r="Z7" s="18">
        <v>0</v>
      </c>
      <c r="AA7" s="19"/>
      <c r="AB7" s="18">
        <v>0</v>
      </c>
      <c r="AC7" s="19"/>
      <c r="AD7" s="18">
        <v>0</v>
      </c>
      <c r="AE7" s="19"/>
      <c r="AF7" s="18">
        <v>0</v>
      </c>
      <c r="AG7" s="19"/>
      <c r="AH7" s="18">
        <v>0</v>
      </c>
      <c r="AI7" s="19"/>
      <c r="AJ7" s="18">
        <v>0</v>
      </c>
      <c r="AK7" s="19"/>
      <c r="AL7" s="18">
        <v>0</v>
      </c>
      <c r="AM7" s="19"/>
    </row>
    <row r="8" spans="1:39" s="6" customFormat="1" ht="27.75" customHeight="1">
      <c r="A8" s="100" t="s">
        <v>58</v>
      </c>
      <c r="B8" s="101"/>
      <c r="C8" s="13" t="s">
        <v>9</v>
      </c>
      <c r="D8" s="18">
        <v>0</v>
      </c>
      <c r="E8" s="19"/>
      <c r="F8" s="18">
        <v>0</v>
      </c>
      <c r="G8" s="19"/>
      <c r="H8" s="18">
        <v>0</v>
      </c>
      <c r="I8" s="19"/>
      <c r="J8" s="18">
        <v>0</v>
      </c>
      <c r="K8" s="19"/>
      <c r="L8" s="18">
        <v>0</v>
      </c>
      <c r="M8" s="19"/>
      <c r="N8" s="18">
        <v>0</v>
      </c>
      <c r="O8" s="19"/>
      <c r="P8" s="18">
        <v>0</v>
      </c>
      <c r="Q8" s="19"/>
      <c r="R8" s="18">
        <v>6132088.56</v>
      </c>
      <c r="S8" s="19"/>
      <c r="T8" s="18">
        <v>6744718.1</v>
      </c>
      <c r="U8" s="19"/>
      <c r="V8" s="18">
        <v>0</v>
      </c>
      <c r="W8" s="19"/>
      <c r="X8" s="18">
        <v>0</v>
      </c>
      <c r="Y8" s="19"/>
      <c r="Z8" s="18">
        <v>270301.84</v>
      </c>
      <c r="AA8" s="19"/>
      <c r="AB8" s="18">
        <v>557232.62</v>
      </c>
      <c r="AC8" s="19"/>
      <c r="AD8" s="18">
        <v>995514.23</v>
      </c>
      <c r="AE8" s="19"/>
      <c r="AF8" s="18">
        <v>995514.23</v>
      </c>
      <c r="AG8" s="19"/>
      <c r="AH8" s="18">
        <v>995514.23</v>
      </c>
      <c r="AI8" s="19"/>
      <c r="AJ8" s="18">
        <v>1069673.11</v>
      </c>
      <c r="AK8" s="19"/>
      <c r="AL8" s="18">
        <v>1273448.81</v>
      </c>
      <c r="AM8" s="19"/>
    </row>
    <row r="9" spans="1:39" s="6" customFormat="1" ht="27.75" customHeight="1">
      <c r="A9" s="100" t="s">
        <v>59</v>
      </c>
      <c r="B9" s="101"/>
      <c r="C9" s="13" t="s">
        <v>10</v>
      </c>
      <c r="D9" s="18">
        <v>1669209.34</v>
      </c>
      <c r="E9" s="19"/>
      <c r="F9" s="18">
        <v>2096299.64</v>
      </c>
      <c r="G9" s="19"/>
      <c r="H9" s="18">
        <v>2574270.17</v>
      </c>
      <c r="I9" s="19"/>
      <c r="J9" s="18">
        <v>2568342.41</v>
      </c>
      <c r="K9" s="19"/>
      <c r="L9" s="18">
        <v>2561507.15</v>
      </c>
      <c r="M9" s="19"/>
      <c r="N9" s="18">
        <f>3055039.82-7581.76</f>
        <v>3047458.06</v>
      </c>
      <c r="O9" s="19"/>
      <c r="P9" s="18">
        <v>4896480.66</v>
      </c>
      <c r="Q9" s="19"/>
      <c r="R9" s="18">
        <v>1427616.43</v>
      </c>
      <c r="S9" s="19"/>
      <c r="T9" s="18">
        <v>1028161.6899999995</v>
      </c>
      <c r="U9" s="19"/>
      <c r="V9" s="18">
        <v>84014.8599999875</v>
      </c>
      <c r="W9" s="19"/>
      <c r="X9" s="18">
        <v>77223.91999999998</v>
      </c>
      <c r="Y9" s="19"/>
      <c r="Z9" s="18">
        <v>-101662.73</v>
      </c>
      <c r="AA9" s="19"/>
      <c r="AB9" s="18">
        <v>-310423.76</v>
      </c>
      <c r="AC9" s="19"/>
      <c r="AD9" s="18">
        <v>-582515.32</v>
      </c>
      <c r="AE9" s="19"/>
      <c r="AF9" s="18">
        <v>-580395.28</v>
      </c>
      <c r="AG9" s="19"/>
      <c r="AH9" s="18">
        <v>-583969.26</v>
      </c>
      <c r="AI9" s="19"/>
      <c r="AJ9" s="18">
        <v>-649370.34</v>
      </c>
      <c r="AK9" s="19"/>
      <c r="AL9" s="18">
        <v>-735904.54</v>
      </c>
      <c r="AM9" s="19"/>
    </row>
    <row r="10" spans="1:39" s="6" customFormat="1" ht="27.75" customHeight="1">
      <c r="A10" s="100" t="s">
        <v>60</v>
      </c>
      <c r="B10" s="101"/>
      <c r="C10" s="13" t="s">
        <v>11</v>
      </c>
      <c r="D10" s="18">
        <v>0</v>
      </c>
      <c r="E10" s="19"/>
      <c r="F10" s="18">
        <v>0</v>
      </c>
      <c r="G10" s="19"/>
      <c r="H10" s="18">
        <v>0</v>
      </c>
      <c r="I10" s="19"/>
      <c r="J10" s="18">
        <v>0</v>
      </c>
      <c r="K10" s="19"/>
      <c r="L10" s="18">
        <v>0</v>
      </c>
      <c r="M10" s="19"/>
      <c r="N10" s="18">
        <v>0</v>
      </c>
      <c r="O10" s="19"/>
      <c r="P10" s="18">
        <v>0</v>
      </c>
      <c r="Q10" s="19"/>
      <c r="R10" s="18">
        <v>0</v>
      </c>
      <c r="S10" s="19"/>
      <c r="T10" s="18">
        <v>0</v>
      </c>
      <c r="U10" s="19"/>
      <c r="V10" s="18">
        <v>0</v>
      </c>
      <c r="W10" s="19"/>
      <c r="X10" s="18">
        <v>0</v>
      </c>
      <c r="Y10" s="19"/>
      <c r="Z10" s="18">
        <v>0</v>
      </c>
      <c r="AA10" s="19"/>
      <c r="AB10" s="18">
        <v>0</v>
      </c>
      <c r="AC10" s="19"/>
      <c r="AD10" s="18">
        <v>0</v>
      </c>
      <c r="AE10" s="19"/>
      <c r="AF10" s="18">
        <v>0</v>
      </c>
      <c r="AG10" s="19"/>
      <c r="AH10" s="18">
        <v>0</v>
      </c>
      <c r="AI10" s="19"/>
      <c r="AJ10" s="18">
        <v>0</v>
      </c>
      <c r="AK10" s="19"/>
      <c r="AL10" s="18">
        <v>0</v>
      </c>
      <c r="AM10" s="19"/>
    </row>
    <row r="11" spans="1:39" s="6" customFormat="1" ht="27.75" customHeight="1">
      <c r="A11" s="100" t="s">
        <v>101</v>
      </c>
      <c r="B11" s="101"/>
      <c r="C11" s="13" t="s">
        <v>12</v>
      </c>
      <c r="D11" s="18">
        <v>3007342.64</v>
      </c>
      <c r="E11" s="19"/>
      <c r="F11" s="18">
        <v>1282227.37</v>
      </c>
      <c r="G11" s="19"/>
      <c r="H11" s="18">
        <v>1557686.08</v>
      </c>
      <c r="I11" s="19"/>
      <c r="J11" s="18">
        <v>1847966.14</v>
      </c>
      <c r="K11" s="19"/>
      <c r="L11" s="18">
        <v>2127470.53</v>
      </c>
      <c r="M11" s="19"/>
      <c r="N11" s="18">
        <v>2412837.4899999993</v>
      </c>
      <c r="O11" s="19"/>
      <c r="P11" s="18">
        <v>2691339.32</v>
      </c>
      <c r="Q11" s="19"/>
      <c r="R11" s="18">
        <v>2981353.5200000005</v>
      </c>
      <c r="S11" s="19"/>
      <c r="T11" s="18">
        <v>3309579.07</v>
      </c>
      <c r="U11" s="19"/>
      <c r="V11" s="18">
        <v>286699.9</v>
      </c>
      <c r="W11" s="19"/>
      <c r="X11" s="18">
        <f>206181.13+202615.52+16929.49+39158.64+104741.45+38158.48+20566.91+406.56+11490.03</f>
        <v>640248.2100000001</v>
      </c>
      <c r="Y11" s="19"/>
      <c r="Z11" s="18">
        <f>9550.85+912856.71</f>
        <v>922407.5599999999</v>
      </c>
      <c r="AA11" s="19"/>
      <c r="AB11" s="18">
        <v>1240092.2100000002</v>
      </c>
      <c r="AC11" s="19"/>
      <c r="AD11" s="18">
        <v>1560786.3899999997</v>
      </c>
      <c r="AE11" s="19"/>
      <c r="AF11" s="18">
        <v>1886554.4199999997</v>
      </c>
      <c r="AG11" s="19"/>
      <c r="AH11" s="18">
        <v>2239020.6799999997</v>
      </c>
      <c r="AI11" s="19"/>
      <c r="AJ11" s="18">
        <v>2613501.7600000002</v>
      </c>
      <c r="AK11" s="19"/>
      <c r="AL11" s="18">
        <v>2946428.6</v>
      </c>
      <c r="AM11" s="19"/>
    </row>
    <row r="12" spans="1:39" s="6" customFormat="1" ht="27.75" customHeight="1">
      <c r="A12" s="104" t="s">
        <v>61</v>
      </c>
      <c r="B12" s="105"/>
      <c r="C12" s="13" t="s">
        <v>13</v>
      </c>
      <c r="D12" s="18">
        <f>SUM(D13+D14+D15+D16+D18+D19+D20+D21)</f>
        <v>4459975.49</v>
      </c>
      <c r="E12" s="19"/>
      <c r="F12" s="18">
        <f>SUM(F13+F14+F15+F16+F18+F19+F20+F21)</f>
        <v>3244445.48</v>
      </c>
      <c r="G12" s="19"/>
      <c r="H12" s="18">
        <f>SUM(H13+H14+H15+H16+H18+H19+H20+H21)</f>
        <v>3963379.71</v>
      </c>
      <c r="I12" s="19"/>
      <c r="J12" s="18">
        <f>SUM(J13+J14+J15+J16+J18+J19+J20+J21)</f>
        <v>4274953.22</v>
      </c>
      <c r="K12" s="19"/>
      <c r="L12" s="18">
        <f>SUM(L13+L14+L15+L16+L18+L19+L20+L21)</f>
        <v>4509956.03</v>
      </c>
      <c r="M12" s="19"/>
      <c r="N12" s="18">
        <f>SUM(N13+N14+N15+N16+N18+N19+N20+N21)</f>
        <v>5245765.5200000005</v>
      </c>
      <c r="O12" s="19"/>
      <c r="P12" s="18">
        <f>SUM(P13+P14+P15+P16+P18+P19+P20+P21)</f>
        <v>7373153.82</v>
      </c>
      <c r="Q12" s="19"/>
      <c r="R12" s="18">
        <f>SUM(R13+R14+R15+R16+R18+R19+R20+R21)</f>
        <v>8064398.26</v>
      </c>
      <c r="S12" s="19"/>
      <c r="T12" s="18">
        <f>SUM(T13+T14+T15+T16+T18+T19+T20+T21)</f>
        <v>8380278.56</v>
      </c>
      <c r="U12" s="19"/>
      <c r="V12" s="18">
        <f>SUM(V13+V14+V15+V16+V18+V19+V20+V21)</f>
        <v>302602.08</v>
      </c>
      <c r="W12" s="19"/>
      <c r="X12" s="18">
        <f>SUM(X13+X14+X15+X16+X18+X19+X20+X21)</f>
        <v>610860.8</v>
      </c>
      <c r="Y12" s="19"/>
      <c r="Z12" s="18">
        <f>SUM(Z13+Z14+Z15+Z16+Z18+Z19+Z20+Z21)</f>
        <v>880154.69</v>
      </c>
      <c r="AA12" s="19"/>
      <c r="AB12" s="18">
        <f>SUM(AB13+AB14+AB15+AB16+AB18+AB19+AB20+AB21)</f>
        <v>1175571.6400000001</v>
      </c>
      <c r="AC12" s="19"/>
      <c r="AD12" s="18">
        <f>SUM(AD13+AD14+AD15+AD16+AD18+AD19+AD20+AD21)</f>
        <v>1542164.07</v>
      </c>
      <c r="AE12" s="19"/>
      <c r="AF12" s="18">
        <f>SUM(AF13+AF14+AF15+AF16+AF18+AF19+AF20+AF21)</f>
        <v>1856096.02</v>
      </c>
      <c r="AG12" s="19"/>
      <c r="AH12" s="18">
        <f>SUM(AH13+AH14+AH15+AH16+AH18+AH19+AH20+AH21)</f>
        <v>2133194.55</v>
      </c>
      <c r="AI12" s="19"/>
      <c r="AJ12" s="18">
        <f>SUM(AJ13+AJ14+AJ15+AJ16+AJ18+AJ19+AJ20+AJ21)</f>
        <v>2485383.48</v>
      </c>
      <c r="AK12" s="19"/>
      <c r="AL12" s="18">
        <f>SUM(AL13+AL14+AL15+AL16+AL18+AL19+AL20+AL21)</f>
        <v>2865870.96</v>
      </c>
      <c r="AM12" s="19"/>
    </row>
    <row r="13" spans="1:39" s="6" customFormat="1" ht="27.75" customHeight="1">
      <c r="A13" s="100" t="s">
        <v>62</v>
      </c>
      <c r="B13" s="101"/>
      <c r="C13" s="13" t="s">
        <v>14</v>
      </c>
      <c r="D13" s="18">
        <v>230822.29</v>
      </c>
      <c r="E13" s="19"/>
      <c r="F13" s="18">
        <v>118135.12</v>
      </c>
      <c r="G13" s="19"/>
      <c r="H13" s="18">
        <v>141506.85</v>
      </c>
      <c r="I13" s="19"/>
      <c r="J13" s="18">
        <v>164878.58</v>
      </c>
      <c r="K13" s="19"/>
      <c r="L13" s="18">
        <v>188250.31</v>
      </c>
      <c r="M13" s="19"/>
      <c r="N13" s="18">
        <v>214779.96</v>
      </c>
      <c r="O13" s="19"/>
      <c r="P13" s="18">
        <v>238598.7</v>
      </c>
      <c r="Q13" s="19"/>
      <c r="R13" s="18">
        <v>265586.95</v>
      </c>
      <c r="S13" s="19"/>
      <c r="T13" s="18">
        <v>291781.78</v>
      </c>
      <c r="U13" s="19"/>
      <c r="V13" s="18">
        <v>25614.87</v>
      </c>
      <c r="W13" s="19"/>
      <c r="X13" s="18">
        <v>51378.96</v>
      </c>
      <c r="Y13" s="19"/>
      <c r="Z13" s="18">
        <v>77143.05</v>
      </c>
      <c r="AA13" s="19"/>
      <c r="AB13" s="18">
        <v>103027.39</v>
      </c>
      <c r="AC13" s="19"/>
      <c r="AD13" s="18">
        <v>132234.74</v>
      </c>
      <c r="AE13" s="19"/>
      <c r="AF13" s="18">
        <v>161366.65</v>
      </c>
      <c r="AG13" s="19"/>
      <c r="AH13" s="18">
        <v>190492.02</v>
      </c>
      <c r="AI13" s="19"/>
      <c r="AJ13" s="18">
        <v>262559.18</v>
      </c>
      <c r="AK13" s="19"/>
      <c r="AL13" s="18">
        <v>297958.12</v>
      </c>
      <c r="AM13" s="19"/>
    </row>
    <row r="14" spans="1:39" s="6" customFormat="1" ht="27.75" customHeight="1">
      <c r="A14" s="100" t="s">
        <v>63</v>
      </c>
      <c r="B14" s="101"/>
      <c r="C14" s="13" t="s">
        <v>15</v>
      </c>
      <c r="D14" s="18">
        <v>488419.25</v>
      </c>
      <c r="E14" s="19"/>
      <c r="F14" s="18">
        <v>188536.54</v>
      </c>
      <c r="G14" s="19"/>
      <c r="H14" s="18">
        <v>230994.15</v>
      </c>
      <c r="I14" s="19"/>
      <c r="J14" s="18">
        <v>265297.64</v>
      </c>
      <c r="K14" s="19"/>
      <c r="L14" s="18">
        <v>295457.54</v>
      </c>
      <c r="M14" s="19"/>
      <c r="N14" s="18">
        <v>324552.98000000004</v>
      </c>
      <c r="O14" s="19"/>
      <c r="P14" s="18">
        <v>374690.95999999996</v>
      </c>
      <c r="Q14" s="19"/>
      <c r="R14" s="18">
        <v>414551.8</v>
      </c>
      <c r="S14" s="19"/>
      <c r="T14" s="18">
        <v>533988.27</v>
      </c>
      <c r="U14" s="19"/>
      <c r="V14" s="18">
        <v>18877.27</v>
      </c>
      <c r="W14" s="19"/>
      <c r="X14" s="18">
        <f>68604.98+31209.3</f>
        <v>99814.28</v>
      </c>
      <c r="Y14" s="19"/>
      <c r="Z14" s="18">
        <v>158085.55</v>
      </c>
      <c r="AA14" s="19"/>
      <c r="AB14" s="18">
        <v>229346.36</v>
      </c>
      <c r="AC14" s="19"/>
      <c r="AD14" s="18">
        <v>261522.09</v>
      </c>
      <c r="AE14" s="19"/>
      <c r="AF14" s="18">
        <v>317630.93999999994</v>
      </c>
      <c r="AG14" s="19"/>
      <c r="AH14" s="18">
        <v>353293.72000000003</v>
      </c>
      <c r="AI14" s="19"/>
      <c r="AJ14" s="18">
        <v>391351.93</v>
      </c>
      <c r="AK14" s="19"/>
      <c r="AL14" s="18">
        <v>426574.2</v>
      </c>
      <c r="AM14" s="19"/>
    </row>
    <row r="15" spans="1:39" s="6" customFormat="1" ht="27.75" customHeight="1">
      <c r="A15" s="100" t="s">
        <v>64</v>
      </c>
      <c r="B15" s="101"/>
      <c r="C15" s="13" t="s">
        <v>16</v>
      </c>
      <c r="D15" s="18">
        <v>2195867.08</v>
      </c>
      <c r="E15" s="19"/>
      <c r="F15" s="18">
        <v>2207607.38</v>
      </c>
      <c r="G15" s="19"/>
      <c r="H15" s="18">
        <v>2723821.98</v>
      </c>
      <c r="I15" s="19"/>
      <c r="J15" s="18">
        <v>2784306.86</v>
      </c>
      <c r="K15" s="19"/>
      <c r="L15" s="18">
        <v>2824519.19</v>
      </c>
      <c r="M15" s="19"/>
      <c r="N15" s="18">
        <v>3352791.91</v>
      </c>
      <c r="O15" s="19"/>
      <c r="P15" s="18">
        <v>5251915.91</v>
      </c>
      <c r="Q15" s="19"/>
      <c r="R15" s="18">
        <v>5729617.92</v>
      </c>
      <c r="S15" s="19"/>
      <c r="T15" s="18">
        <v>5789886.16</v>
      </c>
      <c r="U15" s="19"/>
      <c r="V15" s="18">
        <v>14174.65</v>
      </c>
      <c r="W15" s="19"/>
      <c r="X15" s="18">
        <v>64183.2</v>
      </c>
      <c r="Y15" s="19"/>
      <c r="Z15" s="18">
        <v>118328.28</v>
      </c>
      <c r="AA15" s="19"/>
      <c r="AB15" s="18">
        <v>162054.72</v>
      </c>
      <c r="AC15" s="19"/>
      <c r="AD15" s="18">
        <v>214574.44</v>
      </c>
      <c r="AE15" s="19"/>
      <c r="AF15" s="18">
        <v>288957.13</v>
      </c>
      <c r="AG15" s="19"/>
      <c r="AH15" s="18">
        <v>334369.36</v>
      </c>
      <c r="AI15" s="19"/>
      <c r="AJ15" s="18">
        <v>431936.75</v>
      </c>
      <c r="AK15" s="19"/>
      <c r="AL15" s="18">
        <v>596483.45</v>
      </c>
      <c r="AM15" s="19"/>
    </row>
    <row r="16" spans="1:39" s="6" customFormat="1" ht="27.75" customHeight="1">
      <c r="A16" s="100" t="s">
        <v>100</v>
      </c>
      <c r="B16" s="101"/>
      <c r="C16" s="13" t="s">
        <v>17</v>
      </c>
      <c r="D16" s="18">
        <v>125735.89</v>
      </c>
      <c r="E16" s="19"/>
      <c r="F16" s="18">
        <v>126808.67</v>
      </c>
      <c r="G16" s="19"/>
      <c r="H16" s="18">
        <v>127345.67</v>
      </c>
      <c r="I16" s="19"/>
      <c r="J16" s="18">
        <v>191251.81</v>
      </c>
      <c r="K16" s="19"/>
      <c r="L16" s="18">
        <v>195212.12</v>
      </c>
      <c r="M16" s="19"/>
      <c r="N16" s="18">
        <v>210191.71</v>
      </c>
      <c r="O16" s="19"/>
      <c r="P16" s="18">
        <v>229301.12</v>
      </c>
      <c r="Q16" s="19"/>
      <c r="R16" s="18">
        <v>240725.28</v>
      </c>
      <c r="S16" s="19"/>
      <c r="T16" s="18">
        <v>130135.18</v>
      </c>
      <c r="U16" s="19"/>
      <c r="V16" s="18">
        <v>106448.58</v>
      </c>
      <c r="W16" s="19"/>
      <c r="X16" s="18">
        <v>115811.37</v>
      </c>
      <c r="Y16" s="19"/>
      <c r="Z16" s="18">
        <v>130234.1</v>
      </c>
      <c r="AA16" s="19"/>
      <c r="AB16" s="18">
        <v>140784.5</v>
      </c>
      <c r="AC16" s="19"/>
      <c r="AD16" s="18">
        <v>182340.58</v>
      </c>
      <c r="AE16" s="19"/>
      <c r="AF16" s="18">
        <f>286643.08-93369.22</f>
        <v>193273.86000000002</v>
      </c>
      <c r="AG16" s="19"/>
      <c r="AH16" s="18">
        <v>211488.03</v>
      </c>
      <c r="AI16" s="19"/>
      <c r="AJ16" s="18">
        <v>219691.87</v>
      </c>
      <c r="AK16" s="19"/>
      <c r="AL16" s="18">
        <v>226214.92</v>
      </c>
      <c r="AM16" s="19"/>
    </row>
    <row r="17" spans="1:39" s="6" customFormat="1" ht="27.75" customHeight="1">
      <c r="A17" s="106" t="s">
        <v>65</v>
      </c>
      <c r="B17" s="107"/>
      <c r="C17" s="13" t="s">
        <v>18</v>
      </c>
      <c r="D17" s="18">
        <v>0</v>
      </c>
      <c r="E17" s="19"/>
      <c r="F17" s="18">
        <v>0</v>
      </c>
      <c r="G17" s="19"/>
      <c r="H17" s="18">
        <v>0</v>
      </c>
      <c r="I17" s="19"/>
      <c r="J17" s="18">
        <v>0</v>
      </c>
      <c r="K17" s="19"/>
      <c r="L17" s="18">
        <v>0</v>
      </c>
      <c r="M17" s="19"/>
      <c r="N17" s="18">
        <v>0</v>
      </c>
      <c r="O17" s="19"/>
      <c r="P17" s="18">
        <v>0</v>
      </c>
      <c r="Q17" s="19"/>
      <c r="R17" s="18">
        <v>0</v>
      </c>
      <c r="S17" s="19"/>
      <c r="T17" s="18">
        <v>0</v>
      </c>
      <c r="U17" s="19"/>
      <c r="V17" s="18">
        <v>0</v>
      </c>
      <c r="W17" s="19"/>
      <c r="X17" s="18">
        <v>0</v>
      </c>
      <c r="Y17" s="19"/>
      <c r="Z17" s="18">
        <v>0</v>
      </c>
      <c r="AA17" s="19"/>
      <c r="AB17" s="18">
        <v>0</v>
      </c>
      <c r="AC17" s="19"/>
      <c r="AD17" s="18">
        <v>0</v>
      </c>
      <c r="AE17" s="19"/>
      <c r="AF17" s="18">
        <v>0</v>
      </c>
      <c r="AG17" s="19"/>
      <c r="AH17" s="18">
        <v>0</v>
      </c>
      <c r="AI17" s="19"/>
      <c r="AJ17" s="18">
        <v>0</v>
      </c>
      <c r="AK17" s="19"/>
      <c r="AL17" s="18">
        <v>0</v>
      </c>
      <c r="AM17" s="19"/>
    </row>
    <row r="18" spans="1:39" s="6" customFormat="1" ht="27.75" customHeight="1">
      <c r="A18" s="100" t="s">
        <v>66</v>
      </c>
      <c r="B18" s="101"/>
      <c r="C18" s="13" t="s">
        <v>19</v>
      </c>
      <c r="D18" s="18">
        <v>436498.56</v>
      </c>
      <c r="E18" s="19"/>
      <c r="F18" s="18">
        <v>214856.56</v>
      </c>
      <c r="G18" s="19"/>
      <c r="H18" s="18">
        <v>252946.18</v>
      </c>
      <c r="I18" s="19"/>
      <c r="J18" s="18">
        <v>293671.41</v>
      </c>
      <c r="K18" s="19"/>
      <c r="L18" s="18">
        <v>334515.05</v>
      </c>
      <c r="M18" s="19"/>
      <c r="N18" s="18">
        <v>375827.01000000007</v>
      </c>
      <c r="O18" s="19"/>
      <c r="P18" s="18">
        <v>420981.55</v>
      </c>
      <c r="Q18" s="19"/>
      <c r="R18" s="18">
        <v>467968.55</v>
      </c>
      <c r="S18" s="19"/>
      <c r="T18" s="18">
        <v>515713.92</v>
      </c>
      <c r="U18" s="19"/>
      <c r="V18" s="18">
        <v>42137</v>
      </c>
      <c r="W18" s="19"/>
      <c r="X18" s="18">
        <v>86611.96</v>
      </c>
      <c r="Y18" s="19"/>
      <c r="Z18" s="18">
        <v>130764.92</v>
      </c>
      <c r="AA18" s="19"/>
      <c r="AB18" s="18">
        <v>176263.92</v>
      </c>
      <c r="AC18" s="19"/>
      <c r="AD18" s="18">
        <v>247744.53</v>
      </c>
      <c r="AE18" s="19"/>
      <c r="AF18" s="18">
        <v>299906.57</v>
      </c>
      <c r="AG18" s="19"/>
      <c r="AH18" s="18">
        <v>347268.69</v>
      </c>
      <c r="AI18" s="19"/>
      <c r="AJ18" s="18">
        <v>396630.89</v>
      </c>
      <c r="AK18" s="19"/>
      <c r="AL18" s="18">
        <v>442335.85</v>
      </c>
      <c r="AM18" s="19"/>
    </row>
    <row r="19" spans="1:39" s="6" customFormat="1" ht="27.75" customHeight="1">
      <c r="A19" s="100" t="s">
        <v>67</v>
      </c>
      <c r="B19" s="101"/>
      <c r="C19" s="13" t="s">
        <v>20</v>
      </c>
      <c r="D19" s="18">
        <v>90735.19</v>
      </c>
      <c r="E19" s="19"/>
      <c r="F19" s="18">
        <v>37712.19</v>
      </c>
      <c r="G19" s="19"/>
      <c r="H19" s="18">
        <v>43810.37</v>
      </c>
      <c r="I19" s="19"/>
      <c r="J19" s="18">
        <v>50615.09</v>
      </c>
      <c r="K19" s="19"/>
      <c r="L19" s="18">
        <v>56877.72</v>
      </c>
      <c r="M19" s="19"/>
      <c r="N19" s="18">
        <v>65219.46</v>
      </c>
      <c r="O19" s="19"/>
      <c r="P19" s="18">
        <v>72097.21</v>
      </c>
      <c r="Q19" s="19"/>
      <c r="R19" s="18">
        <v>79190.28</v>
      </c>
      <c r="S19" s="19"/>
      <c r="T19" s="18">
        <v>88354.23999999999</v>
      </c>
      <c r="U19" s="19"/>
      <c r="V19" s="18">
        <v>7168.39</v>
      </c>
      <c r="W19" s="19"/>
      <c r="X19" s="18">
        <f>1765.88+14537.54</f>
        <v>16303.420000000002</v>
      </c>
      <c r="Y19" s="19"/>
      <c r="Z19" s="18">
        <v>24133.24</v>
      </c>
      <c r="AA19" s="19"/>
      <c r="AB19" s="18">
        <v>31559.91</v>
      </c>
      <c r="AC19" s="19"/>
      <c r="AD19" s="18">
        <v>43691.25</v>
      </c>
      <c r="AE19" s="19"/>
      <c r="AF19" s="18">
        <v>51611.68</v>
      </c>
      <c r="AG19" s="19"/>
      <c r="AH19" s="18">
        <v>59122.11</v>
      </c>
      <c r="AI19" s="19"/>
      <c r="AJ19" s="18">
        <v>66132.54000000001</v>
      </c>
      <c r="AK19" s="19"/>
      <c r="AL19" s="18">
        <v>73253.21</v>
      </c>
      <c r="AM19" s="19"/>
    </row>
    <row r="20" spans="1:39" s="6" customFormat="1" ht="27.75" customHeight="1">
      <c r="A20" s="100" t="s">
        <v>68</v>
      </c>
      <c r="B20" s="101"/>
      <c r="C20" s="13" t="s">
        <v>21</v>
      </c>
      <c r="D20" s="18">
        <v>891897.23</v>
      </c>
      <c r="E20" s="19"/>
      <c r="F20" s="18">
        <v>350789.02</v>
      </c>
      <c r="G20" s="19"/>
      <c r="H20" s="18">
        <v>442954.51</v>
      </c>
      <c r="I20" s="19"/>
      <c r="J20" s="18">
        <v>524931.83</v>
      </c>
      <c r="K20" s="19"/>
      <c r="L20" s="18">
        <v>615124.1</v>
      </c>
      <c r="M20" s="19"/>
      <c r="N20" s="18">
        <v>702402.49</v>
      </c>
      <c r="O20" s="19"/>
      <c r="P20" s="18">
        <v>785568.37</v>
      </c>
      <c r="Q20" s="19"/>
      <c r="R20" s="18">
        <v>866757.4799999999</v>
      </c>
      <c r="S20" s="19"/>
      <c r="T20" s="18">
        <v>956643.9700000001</v>
      </c>
      <c r="U20" s="19"/>
      <c r="V20" s="18">
        <v>88181.31999999999</v>
      </c>
      <c r="W20" s="19"/>
      <c r="X20" s="18">
        <f>2389.15+500+173868.46</f>
        <v>176757.61</v>
      </c>
      <c r="Y20" s="19"/>
      <c r="Z20" s="18">
        <v>241465.55</v>
      </c>
      <c r="AA20" s="19"/>
      <c r="AB20" s="18">
        <v>332534.83999999997</v>
      </c>
      <c r="AC20" s="19"/>
      <c r="AD20" s="18">
        <v>421820.09</v>
      </c>
      <c r="AE20" s="19"/>
      <c r="AF20" s="18">
        <v>505112.83999999997</v>
      </c>
      <c r="AG20" s="19"/>
      <c r="AH20" s="18">
        <v>598924.27</v>
      </c>
      <c r="AI20" s="19"/>
      <c r="AJ20" s="18">
        <v>678843.97</v>
      </c>
      <c r="AK20" s="19"/>
      <c r="AL20" s="18">
        <v>764814.86</v>
      </c>
      <c r="AM20" s="19"/>
    </row>
    <row r="21" spans="1:39" s="6" customFormat="1" ht="27.75" customHeight="1">
      <c r="A21" s="100" t="s">
        <v>69</v>
      </c>
      <c r="B21" s="101"/>
      <c r="C21" s="13" t="s">
        <v>22</v>
      </c>
      <c r="D21" s="18">
        <v>0</v>
      </c>
      <c r="E21" s="19"/>
      <c r="F21" s="18">
        <v>0</v>
      </c>
      <c r="G21" s="19"/>
      <c r="H21" s="18">
        <v>0</v>
      </c>
      <c r="I21" s="19"/>
      <c r="J21" s="18">
        <v>0</v>
      </c>
      <c r="K21" s="19"/>
      <c r="L21" s="18">
        <v>0</v>
      </c>
      <c r="M21" s="19"/>
      <c r="N21" s="18">
        <v>0</v>
      </c>
      <c r="O21" s="19"/>
      <c r="P21" s="18">
        <v>0</v>
      </c>
      <c r="Q21" s="19"/>
      <c r="R21" s="18">
        <v>0</v>
      </c>
      <c r="S21" s="19"/>
      <c r="T21" s="18">
        <v>73775.04</v>
      </c>
      <c r="U21" s="19"/>
      <c r="V21" s="18">
        <v>0</v>
      </c>
      <c r="W21" s="19"/>
      <c r="X21" s="18">
        <v>0</v>
      </c>
      <c r="Y21" s="19"/>
      <c r="Z21" s="18">
        <v>0</v>
      </c>
      <c r="AA21" s="19"/>
      <c r="AB21" s="18">
        <v>0</v>
      </c>
      <c r="AC21" s="19"/>
      <c r="AD21" s="18">
        <v>38236.35</v>
      </c>
      <c r="AE21" s="19"/>
      <c r="AF21" s="18">
        <v>38236.35</v>
      </c>
      <c r="AG21" s="19"/>
      <c r="AH21" s="18">
        <v>38236.35</v>
      </c>
      <c r="AI21" s="19"/>
      <c r="AJ21" s="18">
        <v>38236.35</v>
      </c>
      <c r="AK21" s="19"/>
      <c r="AL21" s="18">
        <v>38236.35</v>
      </c>
      <c r="AM21" s="19"/>
    </row>
    <row r="22" spans="1:39" s="6" customFormat="1" ht="27.75" customHeight="1">
      <c r="A22" s="104" t="s">
        <v>70</v>
      </c>
      <c r="B22" s="105"/>
      <c r="C22" s="13" t="s">
        <v>23</v>
      </c>
      <c r="D22" s="18">
        <f>SUM(D6-D12)</f>
        <v>216576.49000000022</v>
      </c>
      <c r="E22" s="19"/>
      <c r="F22" s="18">
        <f>SUM(F6-F12)</f>
        <v>134081.5299999998</v>
      </c>
      <c r="G22" s="19"/>
      <c r="H22" s="18">
        <f>SUM(H6-H12)</f>
        <v>168576.54000000004</v>
      </c>
      <c r="I22" s="19"/>
      <c r="J22" s="18">
        <f>SUM(J6-J12)</f>
        <v>141355.33000000007</v>
      </c>
      <c r="K22" s="19"/>
      <c r="L22" s="18">
        <f>SUM(L6-L12)</f>
        <v>179021.64999999944</v>
      </c>
      <c r="M22" s="19"/>
      <c r="N22" s="18">
        <f>SUM(N6-N12)</f>
        <v>214530.0299999984</v>
      </c>
      <c r="O22" s="19"/>
      <c r="P22" s="18">
        <f>SUM(P6-P12)</f>
        <v>214666.16000000015</v>
      </c>
      <c r="Q22" s="19"/>
      <c r="R22" s="18">
        <f>SUM(R6-R12)</f>
        <v>2476660.25</v>
      </c>
      <c r="S22" s="19"/>
      <c r="T22" s="18">
        <f>SUM(T6-T12)</f>
        <v>2702180.3</v>
      </c>
      <c r="U22" s="19"/>
      <c r="V22" s="18">
        <f>SUM(V6-V12)</f>
        <v>68112.67999998754</v>
      </c>
      <c r="W22" s="19"/>
      <c r="X22" s="18">
        <f>SUM(X6-X12)</f>
        <v>106611.33000000007</v>
      </c>
      <c r="Y22" s="19"/>
      <c r="Z22" s="18">
        <f>SUM(Z6-Z12)</f>
        <v>210891.97999999998</v>
      </c>
      <c r="AA22" s="19"/>
      <c r="AB22" s="18">
        <f>SUM(AB6-AB12)</f>
        <v>311329.42999999993</v>
      </c>
      <c r="AC22" s="19"/>
      <c r="AD22" s="18">
        <f>SUM(AD6-AD12)</f>
        <v>431621.22999999975</v>
      </c>
      <c r="AE22" s="19"/>
      <c r="AF22" s="18">
        <f>SUM(AF6-AF12)</f>
        <v>445577.34999999916</v>
      </c>
      <c r="AG22" s="19"/>
      <c r="AH22" s="18">
        <f>SUM(AH6-AH12)</f>
        <v>517371.0999999996</v>
      </c>
      <c r="AI22" s="19"/>
      <c r="AJ22" s="18">
        <f>SUM(AJ6-AJ12)</f>
        <v>548421.0500000003</v>
      </c>
      <c r="AK22" s="19"/>
      <c r="AL22" s="18">
        <f>SUM(AL6-AL12)</f>
        <v>618101.9100000001</v>
      </c>
      <c r="AM22" s="19"/>
    </row>
    <row r="23" spans="1:39" s="6" customFormat="1" ht="27.75" customHeight="1">
      <c r="A23" s="104" t="s">
        <v>71</v>
      </c>
      <c r="B23" s="105"/>
      <c r="C23" s="13" t="s">
        <v>24</v>
      </c>
      <c r="D23" s="18">
        <f>SUM(D24:D26)</f>
        <v>270442.86</v>
      </c>
      <c r="E23" s="19"/>
      <c r="F23" s="18">
        <f>SUM(F24:F26)</f>
        <v>208238.68</v>
      </c>
      <c r="G23" s="19"/>
      <c r="H23" s="18">
        <f>SUM(H24:H26)</f>
        <v>153104.94</v>
      </c>
      <c r="I23" s="19"/>
      <c r="J23" s="18">
        <f>SUM(J24:J26)</f>
        <v>167893.71</v>
      </c>
      <c r="K23" s="19"/>
      <c r="L23" s="18">
        <f>SUM(L24:L26)</f>
        <v>172460.95</v>
      </c>
      <c r="M23" s="19"/>
      <c r="N23" s="18">
        <f>SUM(N24:N26)</f>
        <v>178553.71</v>
      </c>
      <c r="O23" s="19"/>
      <c r="P23" s="18">
        <f>SUM(P24:P26)</f>
        <v>181837.71</v>
      </c>
      <c r="Q23" s="19"/>
      <c r="R23" s="18">
        <f>SUM(R24:R26)</f>
        <v>190757.73</v>
      </c>
      <c r="S23" s="19"/>
      <c r="T23" s="18">
        <f>SUM(T24:T26)</f>
        <v>220235.96000000002</v>
      </c>
      <c r="U23" s="19"/>
      <c r="V23" s="18">
        <f>SUM(V24:V26)</f>
        <v>3370.79</v>
      </c>
      <c r="W23" s="19"/>
      <c r="X23" s="18">
        <f>SUM(X24:X26)</f>
        <v>7061.59</v>
      </c>
      <c r="Y23" s="19"/>
      <c r="Z23" s="18">
        <f>SUM(Z24:Z26)</f>
        <v>16535.14</v>
      </c>
      <c r="AA23" s="19"/>
      <c r="AB23" s="18">
        <f>SUM(AB24:AB26)</f>
        <v>20138.09</v>
      </c>
      <c r="AC23" s="19"/>
      <c r="AD23" s="18">
        <f>SUM(AD24:AD26)</f>
        <v>392577.32999999996</v>
      </c>
      <c r="AE23" s="19"/>
      <c r="AF23" s="18">
        <f>SUM(AF24:AF26)</f>
        <v>441921.16</v>
      </c>
      <c r="AG23" s="19"/>
      <c r="AH23" s="18">
        <f>SUM(AH24:AH26)</f>
        <v>440658.32</v>
      </c>
      <c r="AI23" s="19"/>
      <c r="AJ23" s="18">
        <f>SUM(AJ24:AJ26)</f>
        <v>449880.73</v>
      </c>
      <c r="AK23" s="19"/>
      <c r="AL23" s="18">
        <f>SUM(AL24:AL26)</f>
        <v>450594.58</v>
      </c>
      <c r="AM23" s="19"/>
    </row>
    <row r="24" spans="1:39" s="6" customFormat="1" ht="27.75" customHeight="1">
      <c r="A24" s="100" t="s">
        <v>72</v>
      </c>
      <c r="B24" s="101"/>
      <c r="C24" s="13" t="s">
        <v>25</v>
      </c>
      <c r="D24" s="18">
        <v>166813.7</v>
      </c>
      <c r="E24" s="19"/>
      <c r="F24" s="18">
        <v>208238.68</v>
      </c>
      <c r="G24" s="19"/>
      <c r="H24" s="18">
        <v>103126.49</v>
      </c>
      <c r="I24" s="19"/>
      <c r="J24" s="18">
        <v>105023.69</v>
      </c>
      <c r="K24" s="19"/>
      <c r="L24" s="18">
        <v>105023.69</v>
      </c>
      <c r="M24" s="19"/>
      <c r="N24" s="18">
        <v>105023.69</v>
      </c>
      <c r="O24" s="19"/>
      <c r="P24" s="18">
        <v>105023.69</v>
      </c>
      <c r="Q24" s="19"/>
      <c r="R24" s="18">
        <v>105023.69</v>
      </c>
      <c r="S24" s="19"/>
      <c r="T24" s="18">
        <v>105023.69</v>
      </c>
      <c r="U24" s="19"/>
      <c r="V24" s="18">
        <v>0</v>
      </c>
      <c r="W24" s="19"/>
      <c r="X24" s="18">
        <v>0</v>
      </c>
      <c r="Y24" s="19"/>
      <c r="Z24" s="18">
        <v>0</v>
      </c>
      <c r="AA24" s="19"/>
      <c r="AB24" s="18">
        <v>0</v>
      </c>
      <c r="AC24" s="19"/>
      <c r="AD24" s="18">
        <v>361247.23</v>
      </c>
      <c r="AE24" s="19"/>
      <c r="AF24" s="18">
        <v>377716.68</v>
      </c>
      <c r="AG24" s="19"/>
      <c r="AH24" s="18">
        <v>377716.68</v>
      </c>
      <c r="AI24" s="19"/>
      <c r="AJ24" s="18">
        <v>377892.31999999995</v>
      </c>
      <c r="AK24" s="19"/>
      <c r="AL24" s="18">
        <v>377892.32</v>
      </c>
      <c r="AM24" s="19"/>
    </row>
    <row r="25" spans="1:39" s="6" customFormat="1" ht="27.75" customHeight="1">
      <c r="A25" s="100" t="s">
        <v>73</v>
      </c>
      <c r="B25" s="101"/>
      <c r="C25" s="13" t="s">
        <v>26</v>
      </c>
      <c r="D25" s="18">
        <v>0</v>
      </c>
      <c r="E25" s="19"/>
      <c r="F25" s="18">
        <v>0</v>
      </c>
      <c r="G25" s="19"/>
      <c r="H25" s="18">
        <v>0</v>
      </c>
      <c r="I25" s="19"/>
      <c r="J25" s="18">
        <v>0</v>
      </c>
      <c r="K25" s="19"/>
      <c r="L25" s="18">
        <v>0</v>
      </c>
      <c r="M25" s="19"/>
      <c r="N25" s="18">
        <v>0</v>
      </c>
      <c r="O25" s="19"/>
      <c r="P25" s="18">
        <v>0</v>
      </c>
      <c r="Q25" s="19"/>
      <c r="R25" s="18">
        <v>0</v>
      </c>
      <c r="S25" s="19"/>
      <c r="T25" s="18">
        <v>1042.74</v>
      </c>
      <c r="U25" s="19"/>
      <c r="V25" s="18">
        <v>0</v>
      </c>
      <c r="W25" s="19"/>
      <c r="X25" s="18">
        <v>0</v>
      </c>
      <c r="Y25" s="19"/>
      <c r="Z25" s="18">
        <v>0</v>
      </c>
      <c r="AA25" s="19"/>
      <c r="AB25" s="18">
        <v>0</v>
      </c>
      <c r="AC25" s="19"/>
      <c r="AD25" s="18">
        <v>0</v>
      </c>
      <c r="AE25" s="19"/>
      <c r="AF25" s="18">
        <v>0</v>
      </c>
      <c r="AG25" s="19"/>
      <c r="AH25" s="18">
        <v>0</v>
      </c>
      <c r="AI25" s="19"/>
      <c r="AJ25" s="18">
        <v>0</v>
      </c>
      <c r="AK25" s="19"/>
      <c r="AL25" s="18">
        <v>0</v>
      </c>
      <c r="AM25" s="19"/>
    </row>
    <row r="26" spans="1:39" s="6" customFormat="1" ht="27.75" customHeight="1">
      <c r="A26" s="100" t="s">
        <v>74</v>
      </c>
      <c r="B26" s="101"/>
      <c r="C26" s="13" t="s">
        <v>27</v>
      </c>
      <c r="D26" s="18">
        <v>103629.16</v>
      </c>
      <c r="E26" s="19"/>
      <c r="F26" s="18">
        <v>0</v>
      </c>
      <c r="G26" s="19"/>
      <c r="H26" s="18">
        <v>49978.45</v>
      </c>
      <c r="I26" s="19"/>
      <c r="J26" s="18">
        <v>62870.02</v>
      </c>
      <c r="K26" s="19"/>
      <c r="L26" s="18">
        <v>67437.26</v>
      </c>
      <c r="M26" s="19"/>
      <c r="N26" s="18">
        <v>73530.01999999999</v>
      </c>
      <c r="O26" s="19"/>
      <c r="P26" s="18">
        <v>76814.01999999999</v>
      </c>
      <c r="Q26" s="19"/>
      <c r="R26" s="18">
        <v>85734.04000000001</v>
      </c>
      <c r="S26" s="19"/>
      <c r="T26" s="18">
        <v>114169.53</v>
      </c>
      <c r="U26" s="19"/>
      <c r="V26" s="18">
        <v>3370.79</v>
      </c>
      <c r="W26" s="19"/>
      <c r="X26" s="18">
        <v>7061.59</v>
      </c>
      <c r="Y26" s="19"/>
      <c r="Z26" s="18">
        <v>16535.14</v>
      </c>
      <c r="AA26" s="19"/>
      <c r="AB26" s="18">
        <v>20138.09</v>
      </c>
      <c r="AC26" s="19"/>
      <c r="AD26" s="18">
        <v>31330.100000000002</v>
      </c>
      <c r="AE26" s="19"/>
      <c r="AF26" s="18">
        <v>64204.479999999996</v>
      </c>
      <c r="AG26" s="19"/>
      <c r="AH26" s="18">
        <v>62941.64</v>
      </c>
      <c r="AI26" s="19"/>
      <c r="AJ26" s="18">
        <v>71988.41</v>
      </c>
      <c r="AK26" s="19"/>
      <c r="AL26" s="18">
        <v>72702.26000000001</v>
      </c>
      <c r="AM26" s="19"/>
    </row>
    <row r="27" spans="1:39" s="6" customFormat="1" ht="27.75" customHeight="1">
      <c r="A27" s="104" t="s">
        <v>75</v>
      </c>
      <c r="B27" s="105"/>
      <c r="C27" s="13" t="s">
        <v>28</v>
      </c>
      <c r="D27" s="18">
        <f>SUM(D28:D30)</f>
        <v>92223.03</v>
      </c>
      <c r="E27" s="19"/>
      <c r="F27" s="18">
        <f>SUM(F28:F30)</f>
        <v>96589.75</v>
      </c>
      <c r="G27" s="19"/>
      <c r="H27" s="18">
        <f>SUM(H28:H30)</f>
        <v>38950.92</v>
      </c>
      <c r="I27" s="19"/>
      <c r="J27" s="18">
        <f>SUM(J28:J30)</f>
        <v>79320.96</v>
      </c>
      <c r="K27" s="19"/>
      <c r="L27" s="18">
        <f>SUM(L28:L30)</f>
        <v>79320.96</v>
      </c>
      <c r="M27" s="19"/>
      <c r="N27" s="18">
        <f>SUM(N28:N30)</f>
        <v>89144.72000000002</v>
      </c>
      <c r="O27" s="19"/>
      <c r="P27" s="18">
        <f>SUM(P28:P30)</f>
        <v>89144.81000000001</v>
      </c>
      <c r="Q27" s="19"/>
      <c r="R27" s="18">
        <f>SUM(R28:R30)</f>
        <v>107944.95000000001</v>
      </c>
      <c r="S27" s="19"/>
      <c r="T27" s="18">
        <f>SUM(T28:T30)</f>
        <v>293249.74</v>
      </c>
      <c r="U27" s="19"/>
      <c r="V27" s="18">
        <f>SUM(V28:V30)</f>
        <v>100.22</v>
      </c>
      <c r="W27" s="19"/>
      <c r="X27" s="18">
        <f>SUM(X28:X30)</f>
        <v>329.22</v>
      </c>
      <c r="Y27" s="19"/>
      <c r="Z27" s="18">
        <f>SUM(Z28:Z30)</f>
        <v>1670.83</v>
      </c>
      <c r="AA27" s="19"/>
      <c r="AB27" s="18">
        <f>SUM(AB28:AB30)</f>
        <v>10238.999999999998</v>
      </c>
      <c r="AC27" s="19"/>
      <c r="AD27" s="18">
        <f>SUM(AD28:AD30)</f>
        <v>0</v>
      </c>
      <c r="AE27" s="19"/>
      <c r="AF27" s="18">
        <f>SUM(AF28:AF30)</f>
        <v>27630.780000000002</v>
      </c>
      <c r="AG27" s="19"/>
      <c r="AH27" s="18">
        <f>SUM(AH28:AH30)</f>
        <v>27168.32</v>
      </c>
      <c r="AI27" s="19"/>
      <c r="AJ27" s="18">
        <f>SUM(AJ28:AJ30)</f>
        <v>30191.75</v>
      </c>
      <c r="AK27" s="19"/>
      <c r="AL27" s="18">
        <f>SUM(AL28:AL30)</f>
        <v>31070.01</v>
      </c>
      <c r="AM27" s="19"/>
    </row>
    <row r="28" spans="1:39" s="6" customFormat="1" ht="27.75" customHeight="1">
      <c r="A28" s="100" t="s">
        <v>76</v>
      </c>
      <c r="B28" s="101"/>
      <c r="C28" s="13" t="s">
        <v>29</v>
      </c>
      <c r="D28" s="18">
        <v>0</v>
      </c>
      <c r="E28" s="19"/>
      <c r="F28" s="18">
        <v>0</v>
      </c>
      <c r="G28" s="19"/>
      <c r="H28" s="18">
        <v>0</v>
      </c>
      <c r="I28" s="19"/>
      <c r="J28" s="18">
        <v>0</v>
      </c>
      <c r="K28" s="19"/>
      <c r="L28" s="18">
        <v>0</v>
      </c>
      <c r="M28" s="19"/>
      <c r="N28" s="18">
        <v>0</v>
      </c>
      <c r="O28" s="19"/>
      <c r="P28" s="18">
        <v>0</v>
      </c>
      <c r="Q28" s="19"/>
      <c r="R28" s="18">
        <v>0</v>
      </c>
      <c r="S28" s="19"/>
      <c r="T28" s="18">
        <v>0</v>
      </c>
      <c r="U28" s="19"/>
      <c r="V28" s="18">
        <v>0</v>
      </c>
      <c r="W28" s="19"/>
      <c r="X28" s="18">
        <v>0</v>
      </c>
      <c r="Y28" s="19"/>
      <c r="Z28" s="18">
        <v>0</v>
      </c>
      <c r="AA28" s="19"/>
      <c r="AB28" s="18">
        <v>0</v>
      </c>
      <c r="AC28" s="19"/>
      <c r="AD28" s="18">
        <v>0</v>
      </c>
      <c r="AE28" s="19"/>
      <c r="AF28" s="18">
        <v>0</v>
      </c>
      <c r="AG28" s="19"/>
      <c r="AH28" s="18">
        <v>0</v>
      </c>
      <c r="AI28" s="19"/>
      <c r="AJ28" s="18">
        <v>0</v>
      </c>
      <c r="AK28" s="19"/>
      <c r="AL28" s="18">
        <v>0</v>
      </c>
      <c r="AM28" s="19"/>
    </row>
    <row r="29" spans="1:39" s="6" customFormat="1" ht="27.75" customHeight="1">
      <c r="A29" s="100" t="s">
        <v>77</v>
      </c>
      <c r="B29" s="101"/>
      <c r="C29" s="13" t="s">
        <v>30</v>
      </c>
      <c r="D29" s="18">
        <v>0</v>
      </c>
      <c r="E29" s="19"/>
      <c r="F29" s="18">
        <v>0</v>
      </c>
      <c r="G29" s="19"/>
      <c r="H29" s="18">
        <v>0</v>
      </c>
      <c r="I29" s="19"/>
      <c r="J29" s="18">
        <v>0</v>
      </c>
      <c r="K29" s="19"/>
      <c r="L29" s="18">
        <v>0</v>
      </c>
      <c r="M29" s="19"/>
      <c r="N29" s="18">
        <v>0</v>
      </c>
      <c r="O29" s="19"/>
      <c r="P29" s="18">
        <v>0</v>
      </c>
      <c r="Q29" s="19"/>
      <c r="R29" s="18">
        <v>0</v>
      </c>
      <c r="S29" s="19"/>
      <c r="T29" s="18">
        <v>0</v>
      </c>
      <c r="U29" s="19"/>
      <c r="V29" s="18">
        <v>0</v>
      </c>
      <c r="W29" s="19"/>
      <c r="X29" s="18">
        <v>0</v>
      </c>
      <c r="Y29" s="19"/>
      <c r="Z29" s="18">
        <v>0</v>
      </c>
      <c r="AA29" s="19"/>
      <c r="AB29" s="18">
        <v>0</v>
      </c>
      <c r="AC29" s="19"/>
      <c r="AD29" s="18">
        <v>0</v>
      </c>
      <c r="AE29" s="19"/>
      <c r="AF29" s="18">
        <v>0</v>
      </c>
      <c r="AG29" s="19"/>
      <c r="AH29" s="18">
        <v>0</v>
      </c>
      <c r="AI29" s="19"/>
      <c r="AJ29" s="18">
        <v>0</v>
      </c>
      <c r="AK29" s="19"/>
      <c r="AL29" s="18">
        <v>0</v>
      </c>
      <c r="AM29" s="19"/>
    </row>
    <row r="30" spans="1:39" s="6" customFormat="1" ht="27.75" customHeight="1">
      <c r="A30" s="100" t="s">
        <v>78</v>
      </c>
      <c r="B30" s="101"/>
      <c r="C30" s="13" t="s">
        <v>31</v>
      </c>
      <c r="D30" s="18">
        <v>92223.03</v>
      </c>
      <c r="E30" s="19"/>
      <c r="F30" s="18">
        <v>96589.75</v>
      </c>
      <c r="G30" s="19"/>
      <c r="H30" s="18">
        <v>38950.92</v>
      </c>
      <c r="I30" s="19"/>
      <c r="J30" s="18">
        <v>79320.96</v>
      </c>
      <c r="K30" s="19"/>
      <c r="L30" s="18">
        <v>79320.96</v>
      </c>
      <c r="M30" s="19"/>
      <c r="N30" s="18">
        <v>89144.72000000002</v>
      </c>
      <c r="O30" s="19"/>
      <c r="P30" s="18">
        <v>89144.81000000001</v>
      </c>
      <c r="Q30" s="19"/>
      <c r="R30" s="18">
        <v>107944.95000000001</v>
      </c>
      <c r="S30" s="19"/>
      <c r="T30" s="18">
        <v>293249.74</v>
      </c>
      <c r="U30" s="19"/>
      <c r="V30" s="18">
        <v>100.22</v>
      </c>
      <c r="W30" s="19"/>
      <c r="X30" s="18">
        <v>329.22</v>
      </c>
      <c r="Y30" s="19"/>
      <c r="Z30" s="18">
        <v>1670.83</v>
      </c>
      <c r="AA30" s="19"/>
      <c r="AB30" s="18">
        <v>10238.999999999998</v>
      </c>
      <c r="AC30" s="19"/>
      <c r="AD30" s="18">
        <v>0</v>
      </c>
      <c r="AE30" s="19"/>
      <c r="AF30" s="18">
        <v>27630.780000000002</v>
      </c>
      <c r="AG30" s="19"/>
      <c r="AH30" s="18">
        <v>27168.32</v>
      </c>
      <c r="AI30" s="19"/>
      <c r="AJ30" s="18">
        <v>30191.75</v>
      </c>
      <c r="AK30" s="19"/>
      <c r="AL30" s="18">
        <v>31070.01</v>
      </c>
      <c r="AM30" s="19"/>
    </row>
    <row r="31" spans="1:39" s="6" customFormat="1" ht="27.75" customHeight="1">
      <c r="A31" s="104" t="s">
        <v>79</v>
      </c>
      <c r="B31" s="105"/>
      <c r="C31" s="13" t="s">
        <v>32</v>
      </c>
      <c r="D31" s="18">
        <f>SUM(D22+D23-D27)</f>
        <v>394796.3200000002</v>
      </c>
      <c r="E31" s="19"/>
      <c r="F31" s="18">
        <f>SUM(F22+F23-F27)</f>
        <v>245730.4599999998</v>
      </c>
      <c r="G31" s="19"/>
      <c r="H31" s="18">
        <f>SUM(H22+H23-H27)</f>
        <v>282730.56000000006</v>
      </c>
      <c r="I31" s="19"/>
      <c r="J31" s="18">
        <f>SUM(J22+J23-J27)</f>
        <v>229928.08000000002</v>
      </c>
      <c r="K31" s="19"/>
      <c r="L31" s="18">
        <f>SUM(L22+L23-L27)</f>
        <v>272161.63999999943</v>
      </c>
      <c r="M31" s="19"/>
      <c r="N31" s="18">
        <f>SUM(N22+N23-N27)</f>
        <v>303939.01999999833</v>
      </c>
      <c r="O31" s="19"/>
      <c r="P31" s="18">
        <f>SUM(P22+P23-P27)</f>
        <v>307359.0600000001</v>
      </c>
      <c r="Q31" s="19"/>
      <c r="R31" s="18">
        <f>SUM(R22+R23-R27)</f>
        <v>2559473.03</v>
      </c>
      <c r="S31" s="19"/>
      <c r="T31" s="18">
        <f>SUM(T22+T23-T27)</f>
        <v>2629166.5199999996</v>
      </c>
      <c r="U31" s="19"/>
      <c r="V31" s="18">
        <f>SUM(V22+V23-V27)</f>
        <v>71383.24999998753</v>
      </c>
      <c r="W31" s="19"/>
      <c r="X31" s="18">
        <f>SUM(X22+X23-X27)</f>
        <v>113343.70000000007</v>
      </c>
      <c r="Y31" s="19"/>
      <c r="Z31" s="18">
        <f>SUM(Z22+Z23-Z27)</f>
        <v>225756.29</v>
      </c>
      <c r="AA31" s="19"/>
      <c r="AB31" s="18">
        <f>SUM(AB22+AB23-AB27)</f>
        <v>321228.51999999996</v>
      </c>
      <c r="AC31" s="19"/>
      <c r="AD31" s="18">
        <f>SUM(AD22+AD23-AD27)</f>
        <v>824198.5599999997</v>
      </c>
      <c r="AE31" s="19"/>
      <c r="AF31" s="18">
        <f>SUM(AF22+AF23-AF27)</f>
        <v>859867.729999999</v>
      </c>
      <c r="AG31" s="19"/>
      <c r="AH31" s="18">
        <f>SUM(AH22+AH23-AH27)</f>
        <v>930861.0999999997</v>
      </c>
      <c r="AI31" s="19"/>
      <c r="AJ31" s="18">
        <f>SUM(AJ22+AJ23-AJ27)</f>
        <v>968110.0300000003</v>
      </c>
      <c r="AK31" s="19"/>
      <c r="AL31" s="18">
        <f>SUM(AL22+AL23-AL27)</f>
        <v>1037626.4800000002</v>
      </c>
      <c r="AM31" s="19"/>
    </row>
    <row r="32" spans="1:39" s="6" customFormat="1" ht="27.75" customHeight="1">
      <c r="A32" s="104" t="s">
        <v>80</v>
      </c>
      <c r="B32" s="105"/>
      <c r="C32" s="13" t="s">
        <v>33</v>
      </c>
      <c r="D32" s="18">
        <f>SUM(D33+D35+D37+D38+D39)</f>
        <v>12225.33</v>
      </c>
      <c r="E32" s="19"/>
      <c r="F32" s="18">
        <f>SUM(F33+F35+F37+F38+F39)</f>
        <v>20298.69</v>
      </c>
      <c r="G32" s="19"/>
      <c r="H32" s="18">
        <f>SUM(H33+H35+H37+H38+H39)</f>
        <v>47348.46</v>
      </c>
      <c r="I32" s="19"/>
      <c r="J32" s="18">
        <f>SUM(J33+J35+J37+J38+J39)</f>
        <v>48104.29</v>
      </c>
      <c r="K32" s="19"/>
      <c r="L32" s="18">
        <f>SUM(L33+L35+L37+L38+L39)</f>
        <v>48964.04</v>
      </c>
      <c r="M32" s="19"/>
      <c r="N32" s="18">
        <f>SUM(N33+N35+N37+N38+N39)</f>
        <v>44410.130000000005</v>
      </c>
      <c r="O32" s="19"/>
      <c r="P32" s="18">
        <f>SUM(P33+P35+P37+P38+P39)</f>
        <v>44691.71</v>
      </c>
      <c r="Q32" s="19"/>
      <c r="R32" s="18">
        <f>SUM(R33+R35+R37+R38+R39)</f>
        <v>51560.78</v>
      </c>
      <c r="S32" s="19"/>
      <c r="T32" s="18">
        <f>SUM(T33+T35+T37+T38+T39)</f>
        <v>62587.89</v>
      </c>
      <c r="U32" s="19"/>
      <c r="V32" s="18">
        <f>SUM(V33+V35+V37+V38+V39)</f>
        <v>164.83</v>
      </c>
      <c r="W32" s="19"/>
      <c r="X32" s="18">
        <f>SUM(X33+X35+X37+X38+X39)</f>
        <v>285.88</v>
      </c>
      <c r="Y32" s="19"/>
      <c r="Z32" s="18">
        <f>SUM(Z33+Z35+Z37+Z38+Z39)</f>
        <v>11042.25</v>
      </c>
      <c r="AA32" s="19"/>
      <c r="AB32" s="18">
        <f>SUM(AB33+AB35+AB37+AB38+AB39)</f>
        <v>12089.15</v>
      </c>
      <c r="AC32" s="19"/>
      <c r="AD32" s="18">
        <f>SUM(AD33+AD35+AD37+AD38+AD39)</f>
        <v>15368.08</v>
      </c>
      <c r="AE32" s="19"/>
      <c r="AF32" s="18">
        <f>SUM(AF33+AF35+AF37+AF38+AF39)</f>
        <v>17330.64</v>
      </c>
      <c r="AG32" s="19"/>
      <c r="AH32" s="18">
        <f>SUM(AH33+AH35+AH37+AH38+AH39)</f>
        <v>18986.049999999996</v>
      </c>
      <c r="AI32" s="19"/>
      <c r="AJ32" s="18">
        <f>SUM(AJ33+AJ35+AJ37+AJ38+AJ39)</f>
        <v>19067.5</v>
      </c>
      <c r="AK32" s="19"/>
      <c r="AL32" s="18">
        <f>SUM(AL33+AL35+AL37+AL38+AL39)</f>
        <v>19190.13</v>
      </c>
      <c r="AM32" s="19"/>
    </row>
    <row r="33" spans="1:39" s="6" customFormat="1" ht="27.75" customHeight="1">
      <c r="A33" s="100" t="s">
        <v>81</v>
      </c>
      <c r="B33" s="101"/>
      <c r="C33" s="13" t="s">
        <v>34</v>
      </c>
      <c r="D33" s="18">
        <v>0</v>
      </c>
      <c r="E33" s="19"/>
      <c r="F33" s="18">
        <v>0</v>
      </c>
      <c r="G33" s="19"/>
      <c r="H33" s="18">
        <v>0</v>
      </c>
      <c r="I33" s="19"/>
      <c r="J33" s="18">
        <v>0</v>
      </c>
      <c r="K33" s="19"/>
      <c r="L33" s="18">
        <v>0</v>
      </c>
      <c r="M33" s="19"/>
      <c r="N33" s="18">
        <v>0</v>
      </c>
      <c r="O33" s="19"/>
      <c r="P33" s="18">
        <v>0</v>
      </c>
      <c r="Q33" s="19"/>
      <c r="R33" s="18">
        <v>0</v>
      </c>
      <c r="S33" s="19"/>
      <c r="T33" s="18">
        <v>0</v>
      </c>
      <c r="U33" s="19"/>
      <c r="V33" s="18">
        <v>0</v>
      </c>
      <c r="W33" s="19"/>
      <c r="X33" s="18">
        <v>0</v>
      </c>
      <c r="Y33" s="19"/>
      <c r="Z33" s="18">
        <v>0</v>
      </c>
      <c r="AA33" s="19"/>
      <c r="AB33" s="18">
        <v>0</v>
      </c>
      <c r="AC33" s="19"/>
      <c r="AD33" s="18">
        <v>0</v>
      </c>
      <c r="AE33" s="19"/>
      <c r="AF33" s="18">
        <v>0</v>
      </c>
      <c r="AG33" s="19"/>
      <c r="AH33" s="18">
        <v>0</v>
      </c>
      <c r="AI33" s="19"/>
      <c r="AJ33" s="18">
        <v>0</v>
      </c>
      <c r="AK33" s="19"/>
      <c r="AL33" s="18">
        <v>0</v>
      </c>
      <c r="AM33" s="19"/>
    </row>
    <row r="34" spans="1:39" s="6" customFormat="1" ht="27.75" customHeight="1">
      <c r="A34" s="106" t="s">
        <v>57</v>
      </c>
      <c r="B34" s="107"/>
      <c r="C34" s="13" t="s">
        <v>35</v>
      </c>
      <c r="D34" s="18">
        <v>0</v>
      </c>
      <c r="E34" s="19"/>
      <c r="F34" s="18">
        <v>0</v>
      </c>
      <c r="G34" s="19"/>
      <c r="H34" s="18">
        <v>0</v>
      </c>
      <c r="I34" s="19"/>
      <c r="J34" s="18">
        <v>0</v>
      </c>
      <c r="K34" s="19"/>
      <c r="L34" s="18">
        <v>0</v>
      </c>
      <c r="M34" s="19"/>
      <c r="N34" s="18">
        <v>0</v>
      </c>
      <c r="O34" s="19"/>
      <c r="P34" s="18">
        <v>0</v>
      </c>
      <c r="Q34" s="19"/>
      <c r="R34" s="18">
        <v>0</v>
      </c>
      <c r="S34" s="19"/>
      <c r="T34" s="18">
        <v>0</v>
      </c>
      <c r="U34" s="19"/>
      <c r="V34" s="18">
        <v>0</v>
      </c>
      <c r="W34" s="19"/>
      <c r="X34" s="18">
        <v>0</v>
      </c>
      <c r="Y34" s="19"/>
      <c r="Z34" s="18">
        <v>0</v>
      </c>
      <c r="AA34" s="19"/>
      <c r="AB34" s="18">
        <v>0</v>
      </c>
      <c r="AC34" s="19"/>
      <c r="AD34" s="18">
        <v>0</v>
      </c>
      <c r="AE34" s="19"/>
      <c r="AF34" s="18">
        <v>0</v>
      </c>
      <c r="AG34" s="19"/>
      <c r="AH34" s="18">
        <v>0</v>
      </c>
      <c r="AI34" s="19"/>
      <c r="AJ34" s="18">
        <v>0</v>
      </c>
      <c r="AK34" s="19"/>
      <c r="AL34" s="18">
        <v>0</v>
      </c>
      <c r="AM34" s="19"/>
    </row>
    <row r="35" spans="1:39" s="6" customFormat="1" ht="27.75" customHeight="1">
      <c r="A35" s="100" t="s">
        <v>82</v>
      </c>
      <c r="B35" s="101"/>
      <c r="C35" s="13" t="s">
        <v>36</v>
      </c>
      <c r="D35" s="18">
        <v>12225.33</v>
      </c>
      <c r="E35" s="19"/>
      <c r="F35" s="18">
        <v>20298.69</v>
      </c>
      <c r="G35" s="19"/>
      <c r="H35" s="18">
        <v>47348.46</v>
      </c>
      <c r="I35" s="19"/>
      <c r="J35" s="18">
        <v>48104.29</v>
      </c>
      <c r="K35" s="19"/>
      <c r="L35" s="18">
        <v>48964.04</v>
      </c>
      <c r="M35" s="19"/>
      <c r="N35" s="18">
        <v>44410.130000000005</v>
      </c>
      <c r="O35" s="19"/>
      <c r="P35" s="18">
        <v>44691.71</v>
      </c>
      <c r="Q35" s="19"/>
      <c r="R35" s="18">
        <v>51560.78</v>
      </c>
      <c r="S35" s="19"/>
      <c r="T35" s="18">
        <v>62587.89</v>
      </c>
      <c r="U35" s="19"/>
      <c r="V35" s="18">
        <v>0</v>
      </c>
      <c r="W35" s="19"/>
      <c r="X35" s="18">
        <v>0</v>
      </c>
      <c r="Y35" s="19"/>
      <c r="Z35" s="18">
        <v>11042.25</v>
      </c>
      <c r="AA35" s="19"/>
      <c r="AB35" s="18">
        <v>12089.15</v>
      </c>
      <c r="AC35" s="19"/>
      <c r="AD35" s="18">
        <v>15368.08</v>
      </c>
      <c r="AE35" s="19"/>
      <c r="AF35" s="18">
        <v>17330.64</v>
      </c>
      <c r="AG35" s="19"/>
      <c r="AH35" s="18">
        <v>18986.049999999996</v>
      </c>
      <c r="AI35" s="19"/>
      <c r="AJ35" s="18">
        <v>19067.5</v>
      </c>
      <c r="AK35" s="19"/>
      <c r="AL35" s="18">
        <v>19190.13</v>
      </c>
      <c r="AM35" s="19"/>
    </row>
    <row r="36" spans="1:39" s="6" customFormat="1" ht="27.75" customHeight="1">
      <c r="A36" s="106" t="s">
        <v>57</v>
      </c>
      <c r="B36" s="107"/>
      <c r="C36" s="13" t="s">
        <v>37</v>
      </c>
      <c r="D36" s="18">
        <v>0</v>
      </c>
      <c r="E36" s="19"/>
      <c r="F36" s="18">
        <v>0</v>
      </c>
      <c r="G36" s="19"/>
      <c r="H36" s="18">
        <v>0</v>
      </c>
      <c r="I36" s="19"/>
      <c r="J36" s="18">
        <v>0</v>
      </c>
      <c r="K36" s="19"/>
      <c r="L36" s="18">
        <v>0</v>
      </c>
      <c r="M36" s="19"/>
      <c r="N36" s="18">
        <v>0</v>
      </c>
      <c r="O36" s="19"/>
      <c r="P36" s="18">
        <v>0</v>
      </c>
      <c r="Q36" s="19"/>
      <c r="R36" s="18">
        <v>0</v>
      </c>
      <c r="S36" s="19"/>
      <c r="T36" s="18">
        <v>0</v>
      </c>
      <c r="U36" s="19"/>
      <c r="V36" s="18">
        <v>0</v>
      </c>
      <c r="W36" s="19"/>
      <c r="X36" s="18">
        <v>0</v>
      </c>
      <c r="Y36" s="19"/>
      <c r="Z36" s="18">
        <v>0</v>
      </c>
      <c r="AA36" s="19"/>
      <c r="AB36" s="18">
        <v>0</v>
      </c>
      <c r="AC36" s="19"/>
      <c r="AD36" s="18">
        <v>0</v>
      </c>
      <c r="AE36" s="19"/>
      <c r="AF36" s="18">
        <v>0</v>
      </c>
      <c r="AG36" s="19"/>
      <c r="AH36" s="18">
        <v>0</v>
      </c>
      <c r="AI36" s="19"/>
      <c r="AJ36" s="18">
        <v>0</v>
      </c>
      <c r="AK36" s="19"/>
      <c r="AL36" s="18">
        <v>0</v>
      </c>
      <c r="AM36" s="19"/>
    </row>
    <row r="37" spans="1:39" s="6" customFormat="1" ht="27.75" customHeight="1">
      <c r="A37" s="100" t="s">
        <v>83</v>
      </c>
      <c r="B37" s="101"/>
      <c r="C37" s="13" t="s">
        <v>38</v>
      </c>
      <c r="D37" s="18">
        <v>0</v>
      </c>
      <c r="E37" s="19"/>
      <c r="F37" s="18">
        <v>0</v>
      </c>
      <c r="G37" s="19"/>
      <c r="H37" s="18">
        <v>0</v>
      </c>
      <c r="I37" s="19"/>
      <c r="J37" s="18">
        <v>0</v>
      </c>
      <c r="K37" s="19"/>
      <c r="L37" s="18">
        <v>0</v>
      </c>
      <c r="M37" s="19"/>
      <c r="N37" s="18">
        <v>0</v>
      </c>
      <c r="O37" s="19"/>
      <c r="P37" s="18">
        <v>0</v>
      </c>
      <c r="Q37" s="19"/>
      <c r="R37" s="18">
        <v>0</v>
      </c>
      <c r="S37" s="19"/>
      <c r="T37" s="18">
        <v>0</v>
      </c>
      <c r="U37" s="19"/>
      <c r="V37" s="18">
        <v>0</v>
      </c>
      <c r="W37" s="19"/>
      <c r="X37" s="18">
        <v>0</v>
      </c>
      <c r="Y37" s="19"/>
      <c r="Z37" s="18">
        <v>0</v>
      </c>
      <c r="AA37" s="19"/>
      <c r="AB37" s="18">
        <v>0</v>
      </c>
      <c r="AC37" s="19"/>
      <c r="AD37" s="18">
        <v>0</v>
      </c>
      <c r="AE37" s="19"/>
      <c r="AF37" s="18">
        <v>0</v>
      </c>
      <c r="AG37" s="19"/>
      <c r="AH37" s="18">
        <v>0</v>
      </c>
      <c r="AI37" s="19"/>
      <c r="AJ37" s="18">
        <v>0</v>
      </c>
      <c r="AK37" s="19"/>
      <c r="AL37" s="18">
        <v>0</v>
      </c>
      <c r="AM37" s="19"/>
    </row>
    <row r="38" spans="1:39" s="6" customFormat="1" ht="27.75" customHeight="1">
      <c r="A38" s="100" t="s">
        <v>84</v>
      </c>
      <c r="B38" s="101"/>
      <c r="C38" s="13" t="s">
        <v>39</v>
      </c>
      <c r="D38" s="18">
        <v>0</v>
      </c>
      <c r="E38" s="19"/>
      <c r="F38" s="18">
        <v>0</v>
      </c>
      <c r="G38" s="19"/>
      <c r="H38" s="18">
        <v>0</v>
      </c>
      <c r="I38" s="19"/>
      <c r="J38" s="18">
        <v>0</v>
      </c>
      <c r="K38" s="19"/>
      <c r="L38" s="18">
        <v>0</v>
      </c>
      <c r="M38" s="19"/>
      <c r="N38" s="18">
        <v>0</v>
      </c>
      <c r="O38" s="19"/>
      <c r="P38" s="18">
        <v>0</v>
      </c>
      <c r="Q38" s="19"/>
      <c r="R38" s="18">
        <v>0</v>
      </c>
      <c r="S38" s="19"/>
      <c r="T38" s="18">
        <v>0</v>
      </c>
      <c r="U38" s="19"/>
      <c r="V38" s="18">
        <v>0</v>
      </c>
      <c r="W38" s="19"/>
      <c r="X38" s="18">
        <v>0</v>
      </c>
      <c r="Y38" s="19"/>
      <c r="Z38" s="18">
        <v>0</v>
      </c>
      <c r="AA38" s="19"/>
      <c r="AB38" s="18">
        <v>0</v>
      </c>
      <c r="AC38" s="19"/>
      <c r="AD38" s="18">
        <v>0</v>
      </c>
      <c r="AE38" s="19"/>
      <c r="AF38" s="18">
        <v>0</v>
      </c>
      <c r="AG38" s="19"/>
      <c r="AH38" s="18">
        <v>0</v>
      </c>
      <c r="AI38" s="19"/>
      <c r="AJ38" s="18">
        <v>0</v>
      </c>
      <c r="AK38" s="19"/>
      <c r="AL38" s="18">
        <v>0</v>
      </c>
      <c r="AM38" s="19"/>
    </row>
    <row r="39" spans="1:39" s="6" customFormat="1" ht="27.75" customHeight="1">
      <c r="A39" s="100" t="s">
        <v>85</v>
      </c>
      <c r="B39" s="101"/>
      <c r="C39" s="13" t="s">
        <v>40</v>
      </c>
      <c r="D39" s="18">
        <v>0</v>
      </c>
      <c r="E39" s="19"/>
      <c r="F39" s="18">
        <v>0</v>
      </c>
      <c r="G39" s="19"/>
      <c r="H39" s="18">
        <v>0</v>
      </c>
      <c r="I39" s="19"/>
      <c r="J39" s="18">
        <v>0</v>
      </c>
      <c r="K39" s="19"/>
      <c r="L39" s="18">
        <v>0</v>
      </c>
      <c r="M39" s="19"/>
      <c r="N39" s="18">
        <v>0</v>
      </c>
      <c r="O39" s="19"/>
      <c r="P39" s="18">
        <v>0</v>
      </c>
      <c r="Q39" s="19"/>
      <c r="R39" s="18">
        <v>0</v>
      </c>
      <c r="S39" s="19"/>
      <c r="T39" s="18">
        <v>0</v>
      </c>
      <c r="U39" s="19"/>
      <c r="V39" s="18">
        <v>164.83</v>
      </c>
      <c r="W39" s="19"/>
      <c r="X39" s="18">
        <v>285.88</v>
      </c>
      <c r="Y39" s="19"/>
      <c r="Z39" s="18">
        <v>0</v>
      </c>
      <c r="AA39" s="19"/>
      <c r="AB39" s="18">
        <v>0</v>
      </c>
      <c r="AC39" s="19"/>
      <c r="AD39" s="18">
        <v>0</v>
      </c>
      <c r="AE39" s="19"/>
      <c r="AF39" s="18">
        <v>0</v>
      </c>
      <c r="AG39" s="19"/>
      <c r="AH39" s="18">
        <v>0</v>
      </c>
      <c r="AI39" s="19"/>
      <c r="AJ39" s="18">
        <v>0</v>
      </c>
      <c r="AK39" s="19"/>
      <c r="AL39" s="18">
        <v>0</v>
      </c>
      <c r="AM39" s="19"/>
    </row>
    <row r="40" spans="1:39" s="6" customFormat="1" ht="27.75" customHeight="1">
      <c r="A40" s="104" t="s">
        <v>86</v>
      </c>
      <c r="B40" s="105"/>
      <c r="C40" s="13" t="s">
        <v>41</v>
      </c>
      <c r="D40" s="18">
        <f>SUM(D41+D43+D44+D45+D42)</f>
        <v>160769.09</v>
      </c>
      <c r="E40" s="19"/>
      <c r="F40" s="18">
        <f>SUM(F41+F43+F44+F45+F42)</f>
        <v>81647.39</v>
      </c>
      <c r="G40" s="19"/>
      <c r="H40" s="18">
        <f>SUM(H41+H43+H44+H45+H42)</f>
        <v>98319.71</v>
      </c>
      <c r="I40" s="19"/>
      <c r="J40" s="18">
        <f>SUM(J41+J43+J44+J45+J42)</f>
        <v>114772.1</v>
      </c>
      <c r="K40" s="19"/>
      <c r="L40" s="18">
        <f>SUM(L41+L43+L44+L45+L42)</f>
        <v>131360.52</v>
      </c>
      <c r="M40" s="19"/>
      <c r="N40" s="18">
        <f>SUM(N41+N43+N44+N45+N42)</f>
        <v>142561.63</v>
      </c>
      <c r="O40" s="19"/>
      <c r="P40" s="18">
        <f>SUM(P41+P43+P44+P45+P42)</f>
        <v>158229.38</v>
      </c>
      <c r="Q40" s="19"/>
      <c r="R40" s="18">
        <f>SUM(R41+R43+R44+R45+R42)</f>
        <v>173016.44999999998</v>
      </c>
      <c r="S40" s="19"/>
      <c r="T40" s="18">
        <f>SUM(T41+T43+T44+T45+T42)</f>
        <v>187392.9</v>
      </c>
      <c r="U40" s="19"/>
      <c r="V40" s="18">
        <f>SUM(V41+V43+V44+V45+V42)</f>
        <v>13213.52</v>
      </c>
      <c r="W40" s="19"/>
      <c r="X40" s="18">
        <f>SUM(X41+X43+X44+X45+X42)</f>
        <v>25517.48</v>
      </c>
      <c r="Y40" s="19"/>
      <c r="Z40" s="18">
        <f>SUM(Z41+Z43+Z44+Z45+Z42)</f>
        <v>36820.74</v>
      </c>
      <c r="AA40" s="19"/>
      <c r="AB40" s="18">
        <f>SUM(AB41+AB43+AB44+AB45+AB42)</f>
        <v>48159.6</v>
      </c>
      <c r="AC40" s="19"/>
      <c r="AD40" s="18">
        <f>SUM(AD41+AD43+AD44+AD45+AD42)</f>
        <v>59296.35999999999</v>
      </c>
      <c r="AE40" s="19"/>
      <c r="AF40" s="18">
        <f>SUM(AF41+AF43+AF44+AF45+AF42)</f>
        <v>70739.09</v>
      </c>
      <c r="AG40" s="19"/>
      <c r="AH40" s="18">
        <f>SUM(AH41+AH43+AH44+AH45+AH42)</f>
        <v>81800.29</v>
      </c>
      <c r="AI40" s="19"/>
      <c r="AJ40" s="18">
        <f>SUM(AJ41+AJ43+AJ44+AJ45+AJ42)</f>
        <v>92760.1</v>
      </c>
      <c r="AK40" s="19"/>
      <c r="AL40" s="18">
        <f>SUM(AL41+AL43+AL44+AL45+AL42)</f>
        <v>130851.05</v>
      </c>
      <c r="AM40" s="19"/>
    </row>
    <row r="41" spans="1:39" s="6" customFormat="1" ht="27.75" customHeight="1">
      <c r="A41" s="100" t="s">
        <v>87</v>
      </c>
      <c r="B41" s="101"/>
      <c r="C41" s="13" t="s">
        <v>42</v>
      </c>
      <c r="D41" s="18">
        <v>160769.09</v>
      </c>
      <c r="E41" s="19"/>
      <c r="F41" s="18">
        <v>81647.39</v>
      </c>
      <c r="G41" s="19"/>
      <c r="H41" s="18">
        <v>98319.71</v>
      </c>
      <c r="I41" s="19"/>
      <c r="J41" s="18">
        <v>114772.1</v>
      </c>
      <c r="K41" s="19"/>
      <c r="L41" s="18">
        <v>131360.52</v>
      </c>
      <c r="M41" s="19"/>
      <c r="N41" s="18">
        <v>142561.63</v>
      </c>
      <c r="O41" s="19"/>
      <c r="P41" s="18">
        <v>158229.38</v>
      </c>
      <c r="Q41" s="19"/>
      <c r="R41" s="18">
        <v>173016.44999999998</v>
      </c>
      <c r="S41" s="19"/>
      <c r="T41" s="18">
        <v>187392.9</v>
      </c>
      <c r="U41" s="19"/>
      <c r="V41" s="18">
        <v>13213.52</v>
      </c>
      <c r="W41" s="19"/>
      <c r="X41" s="18">
        <v>25517.48</v>
      </c>
      <c r="Y41" s="19"/>
      <c r="Z41" s="18">
        <v>36820.74</v>
      </c>
      <c r="AA41" s="19"/>
      <c r="AB41" s="18">
        <v>48159.6</v>
      </c>
      <c r="AC41" s="19"/>
      <c r="AD41" s="18">
        <v>59296.35999999999</v>
      </c>
      <c r="AE41" s="19"/>
      <c r="AF41" s="18">
        <v>70739.09</v>
      </c>
      <c r="AG41" s="19"/>
      <c r="AH41" s="18">
        <v>81800.29</v>
      </c>
      <c r="AI41" s="19"/>
      <c r="AJ41" s="18">
        <v>92760.1</v>
      </c>
      <c r="AK41" s="19"/>
      <c r="AL41" s="18">
        <v>130851.05</v>
      </c>
      <c r="AM41" s="19"/>
    </row>
    <row r="42" spans="1:39" s="6" customFormat="1" ht="27.75" customHeight="1">
      <c r="A42" s="108" t="s">
        <v>88</v>
      </c>
      <c r="B42" s="109"/>
      <c r="C42" s="13" t="s">
        <v>43</v>
      </c>
      <c r="D42" s="18">
        <v>0</v>
      </c>
      <c r="E42" s="19"/>
      <c r="F42" s="18">
        <v>0</v>
      </c>
      <c r="G42" s="19"/>
      <c r="H42" s="18">
        <v>0</v>
      </c>
      <c r="I42" s="19"/>
      <c r="J42" s="18">
        <v>0</v>
      </c>
      <c r="K42" s="19"/>
      <c r="L42" s="18">
        <v>0</v>
      </c>
      <c r="M42" s="19"/>
      <c r="N42" s="18">
        <v>0</v>
      </c>
      <c r="O42" s="19"/>
      <c r="P42" s="18">
        <v>0</v>
      </c>
      <c r="Q42" s="19"/>
      <c r="R42" s="18">
        <v>0</v>
      </c>
      <c r="S42" s="19"/>
      <c r="T42" s="18">
        <v>0</v>
      </c>
      <c r="U42" s="19"/>
      <c r="V42" s="18">
        <v>0</v>
      </c>
      <c r="W42" s="19"/>
      <c r="X42" s="18">
        <v>0</v>
      </c>
      <c r="Y42" s="19"/>
      <c r="Z42" s="18">
        <v>0</v>
      </c>
      <c r="AA42" s="19"/>
      <c r="AB42" s="18">
        <v>0</v>
      </c>
      <c r="AC42" s="19"/>
      <c r="AD42" s="18">
        <v>0</v>
      </c>
      <c r="AE42" s="19"/>
      <c r="AF42" s="18">
        <v>0</v>
      </c>
      <c r="AG42" s="19"/>
      <c r="AH42" s="18">
        <v>0</v>
      </c>
      <c r="AI42" s="19"/>
      <c r="AJ42" s="18">
        <v>0</v>
      </c>
      <c r="AK42" s="19"/>
      <c r="AL42" s="18">
        <v>0</v>
      </c>
      <c r="AM42" s="19"/>
    </row>
    <row r="43" spans="1:39" s="6" customFormat="1" ht="27.75" customHeight="1">
      <c r="A43" s="100" t="s">
        <v>89</v>
      </c>
      <c r="B43" s="101"/>
      <c r="C43" s="13" t="s">
        <v>44</v>
      </c>
      <c r="D43" s="18">
        <v>0</v>
      </c>
      <c r="E43" s="19"/>
      <c r="F43" s="18">
        <v>0</v>
      </c>
      <c r="G43" s="19"/>
      <c r="H43" s="18">
        <v>0</v>
      </c>
      <c r="I43" s="19"/>
      <c r="J43" s="18">
        <v>0</v>
      </c>
      <c r="K43" s="19"/>
      <c r="L43" s="18">
        <v>0</v>
      </c>
      <c r="M43" s="19"/>
      <c r="N43" s="18">
        <v>0</v>
      </c>
      <c r="O43" s="19"/>
      <c r="P43" s="18">
        <v>0</v>
      </c>
      <c r="Q43" s="19"/>
      <c r="R43" s="18">
        <v>0</v>
      </c>
      <c r="S43" s="19"/>
      <c r="T43" s="18">
        <v>0</v>
      </c>
      <c r="U43" s="19"/>
      <c r="V43" s="18">
        <v>0</v>
      </c>
      <c r="W43" s="19"/>
      <c r="X43" s="18">
        <v>0</v>
      </c>
      <c r="Y43" s="19"/>
      <c r="Z43" s="18">
        <v>0</v>
      </c>
      <c r="AA43" s="19"/>
      <c r="AB43" s="18">
        <v>0</v>
      </c>
      <c r="AC43" s="19"/>
      <c r="AD43" s="18">
        <v>0</v>
      </c>
      <c r="AE43" s="19"/>
      <c r="AF43" s="18">
        <v>0</v>
      </c>
      <c r="AG43" s="19"/>
      <c r="AH43" s="18">
        <v>0</v>
      </c>
      <c r="AI43" s="19"/>
      <c r="AJ43" s="18">
        <v>0</v>
      </c>
      <c r="AK43" s="19"/>
      <c r="AL43" s="18">
        <v>0</v>
      </c>
      <c r="AM43" s="19"/>
    </row>
    <row r="44" spans="1:39" s="6" customFormat="1" ht="27.75" customHeight="1">
      <c r="A44" s="100" t="s">
        <v>90</v>
      </c>
      <c r="B44" s="101"/>
      <c r="C44" s="13" t="s">
        <v>45</v>
      </c>
      <c r="D44" s="18">
        <v>0</v>
      </c>
      <c r="E44" s="19"/>
      <c r="F44" s="18">
        <v>0</v>
      </c>
      <c r="G44" s="19"/>
      <c r="H44" s="18">
        <v>0</v>
      </c>
      <c r="I44" s="19"/>
      <c r="J44" s="18">
        <v>0</v>
      </c>
      <c r="K44" s="19"/>
      <c r="L44" s="18">
        <v>0</v>
      </c>
      <c r="M44" s="19"/>
      <c r="N44" s="18">
        <v>0</v>
      </c>
      <c r="O44" s="19"/>
      <c r="P44" s="18">
        <v>0</v>
      </c>
      <c r="Q44" s="19"/>
      <c r="R44" s="18">
        <v>0</v>
      </c>
      <c r="S44" s="19"/>
      <c r="T44" s="18">
        <v>0</v>
      </c>
      <c r="U44" s="19"/>
      <c r="V44" s="18">
        <v>0</v>
      </c>
      <c r="W44" s="19"/>
      <c r="X44" s="18">
        <v>0</v>
      </c>
      <c r="Y44" s="19"/>
      <c r="Z44" s="18">
        <v>0</v>
      </c>
      <c r="AA44" s="19"/>
      <c r="AB44" s="18">
        <v>0</v>
      </c>
      <c r="AC44" s="19"/>
      <c r="AD44" s="18">
        <v>0</v>
      </c>
      <c r="AE44" s="19"/>
      <c r="AF44" s="18">
        <v>0</v>
      </c>
      <c r="AG44" s="19"/>
      <c r="AH44" s="18">
        <v>0</v>
      </c>
      <c r="AI44" s="19"/>
      <c r="AJ44" s="18">
        <v>0</v>
      </c>
      <c r="AK44" s="19"/>
      <c r="AL44" s="18">
        <v>0</v>
      </c>
      <c r="AM44" s="19"/>
    </row>
    <row r="45" spans="1:39" s="6" customFormat="1" ht="27.75" customHeight="1">
      <c r="A45" s="100" t="s">
        <v>91</v>
      </c>
      <c r="B45" s="101"/>
      <c r="C45" s="13" t="s">
        <v>46</v>
      </c>
      <c r="D45" s="18">
        <v>0</v>
      </c>
      <c r="E45" s="19"/>
      <c r="F45" s="18">
        <v>0</v>
      </c>
      <c r="G45" s="19"/>
      <c r="H45" s="18">
        <v>0</v>
      </c>
      <c r="I45" s="19"/>
      <c r="J45" s="18">
        <v>0</v>
      </c>
      <c r="K45" s="19"/>
      <c r="L45" s="18">
        <v>0</v>
      </c>
      <c r="M45" s="19"/>
      <c r="N45" s="18">
        <v>0</v>
      </c>
      <c r="O45" s="19"/>
      <c r="P45" s="18">
        <v>0</v>
      </c>
      <c r="Q45" s="19"/>
      <c r="R45" s="18">
        <v>0</v>
      </c>
      <c r="S45" s="19"/>
      <c r="T45" s="18">
        <v>0</v>
      </c>
      <c r="U45" s="19"/>
      <c r="V45" s="18">
        <v>0</v>
      </c>
      <c r="W45" s="19"/>
      <c r="X45" s="18">
        <v>0</v>
      </c>
      <c r="Y45" s="19"/>
      <c r="Z45" s="18">
        <v>0</v>
      </c>
      <c r="AA45" s="19"/>
      <c r="AB45" s="18">
        <v>0</v>
      </c>
      <c r="AC45" s="19"/>
      <c r="AD45" s="18">
        <v>0</v>
      </c>
      <c r="AE45" s="19"/>
      <c r="AF45" s="18">
        <v>0</v>
      </c>
      <c r="AG45" s="19"/>
      <c r="AH45" s="18">
        <v>0</v>
      </c>
      <c r="AI45" s="19"/>
      <c r="AJ45" s="18">
        <v>0</v>
      </c>
      <c r="AK45" s="19"/>
      <c r="AL45" s="18">
        <v>0</v>
      </c>
      <c r="AM45" s="19"/>
    </row>
    <row r="46" spans="1:39" s="6" customFormat="1" ht="27.75" customHeight="1">
      <c r="A46" s="104" t="s">
        <v>92</v>
      </c>
      <c r="B46" s="105"/>
      <c r="C46" s="13" t="s">
        <v>47</v>
      </c>
      <c r="D46" s="18">
        <f>SUM(D31+D32-D40)</f>
        <v>246252.5600000002</v>
      </c>
      <c r="E46" s="19"/>
      <c r="F46" s="18">
        <f>SUM(F31+F32-F40)</f>
        <v>184381.75999999978</v>
      </c>
      <c r="G46" s="19"/>
      <c r="H46" s="18">
        <f>SUM(H31+H32-H40)</f>
        <v>231759.31000000006</v>
      </c>
      <c r="I46" s="19"/>
      <c r="J46" s="18">
        <f>SUM(J31+J32-J40)</f>
        <v>163260.27</v>
      </c>
      <c r="K46" s="19"/>
      <c r="L46" s="18">
        <f>SUM(L31+L32-L40)</f>
        <v>189765.15999999942</v>
      </c>
      <c r="M46" s="19"/>
      <c r="N46" s="18">
        <f>SUM(N31+N32-N40)</f>
        <v>205787.51999999833</v>
      </c>
      <c r="O46" s="19"/>
      <c r="P46" s="18">
        <f>SUM(P31+P32-P40)</f>
        <v>193821.39000000013</v>
      </c>
      <c r="Q46" s="19"/>
      <c r="R46" s="18">
        <f>SUM(R31+R32-R40)</f>
        <v>2438017.3599999994</v>
      </c>
      <c r="S46" s="19"/>
      <c r="T46" s="18">
        <f>SUM(T31+T32-T40)</f>
        <v>2504361.51</v>
      </c>
      <c r="U46" s="19"/>
      <c r="V46" s="18">
        <f>SUM(V31+V32-V40)</f>
        <v>58334.55999998753</v>
      </c>
      <c r="W46" s="19"/>
      <c r="X46" s="18">
        <f>SUM(X31+X32-X40)</f>
        <v>88112.10000000008</v>
      </c>
      <c r="Y46" s="19"/>
      <c r="Z46" s="18">
        <f>SUM(Z31+Z32-Z40)</f>
        <v>199977.80000000002</v>
      </c>
      <c r="AA46" s="19"/>
      <c r="AB46" s="18">
        <f>SUM(AB31+AB32-AB40)</f>
        <v>285158.07</v>
      </c>
      <c r="AC46" s="19"/>
      <c r="AD46" s="18">
        <f>SUM(AD31+AD32-AD40)</f>
        <v>780270.2799999997</v>
      </c>
      <c r="AE46" s="19"/>
      <c r="AF46" s="18">
        <f>SUM(AF31+AF32-AF40)</f>
        <v>806459.2799999991</v>
      </c>
      <c r="AG46" s="19"/>
      <c r="AH46" s="18">
        <f>SUM(AH31+AH32-AH40)</f>
        <v>868046.8599999998</v>
      </c>
      <c r="AI46" s="19"/>
      <c r="AJ46" s="18">
        <f>SUM(AJ31+AJ32-AJ40)</f>
        <v>894417.4300000003</v>
      </c>
      <c r="AK46" s="19"/>
      <c r="AL46" s="18">
        <f>SUM(AL31+AL32-AL40)</f>
        <v>925965.56</v>
      </c>
      <c r="AM46" s="19"/>
    </row>
    <row r="47" spans="1:39" s="6" customFormat="1" ht="27.75" customHeight="1">
      <c r="A47" s="104" t="s">
        <v>93</v>
      </c>
      <c r="B47" s="105"/>
      <c r="C47" s="13" t="s">
        <v>48</v>
      </c>
      <c r="D47" s="18">
        <f>SUM(D48:D49)</f>
        <v>0</v>
      </c>
      <c r="E47" s="19"/>
      <c r="F47" s="18">
        <f>SUM(F48:F49)</f>
        <v>0</v>
      </c>
      <c r="G47" s="19"/>
      <c r="H47" s="18">
        <f>SUM(H48:H49)</f>
        <v>0</v>
      </c>
      <c r="I47" s="19"/>
      <c r="J47" s="18">
        <f>SUM(J48:J49)</f>
        <v>0</v>
      </c>
      <c r="K47" s="19"/>
      <c r="L47" s="18">
        <f>SUM(L48:L49)</f>
        <v>0</v>
      </c>
      <c r="M47" s="19"/>
      <c r="N47" s="18">
        <f>SUM(N48:N49)</f>
        <v>0</v>
      </c>
      <c r="O47" s="19"/>
      <c r="P47" s="18">
        <f>SUM(P48:P49)</f>
        <v>0</v>
      </c>
      <c r="Q47" s="19"/>
      <c r="R47" s="18">
        <f>SUM(R48:R49)</f>
        <v>0</v>
      </c>
      <c r="S47" s="19"/>
      <c r="T47" s="18">
        <f>SUM(T48:T49)</f>
        <v>0</v>
      </c>
      <c r="U47" s="19"/>
      <c r="V47" s="18">
        <f>SUM(V48:V49)</f>
        <v>0</v>
      </c>
      <c r="W47" s="19"/>
      <c r="X47" s="18">
        <f>SUM(X48:X49)</f>
        <v>0</v>
      </c>
      <c r="Y47" s="19"/>
      <c r="Z47" s="18">
        <f>SUM(Z48:Z49)</f>
        <v>0</v>
      </c>
      <c r="AA47" s="19"/>
      <c r="AB47" s="18">
        <f>SUM(AB48:AB49)</f>
        <v>0</v>
      </c>
      <c r="AC47" s="19"/>
      <c r="AD47" s="18">
        <f>SUM(AD48:AD49)</f>
        <v>0</v>
      </c>
      <c r="AE47" s="19"/>
      <c r="AF47" s="18">
        <f>SUM(AF48:AF49)</f>
        <v>0</v>
      </c>
      <c r="AG47" s="19"/>
      <c r="AH47" s="18">
        <f>SUM(AH48:AH49)</f>
        <v>0</v>
      </c>
      <c r="AI47" s="19"/>
      <c r="AJ47" s="18">
        <f>SUM(AJ48:AJ49)</f>
        <v>0</v>
      </c>
      <c r="AK47" s="19"/>
      <c r="AL47" s="18">
        <f>SUM(AL48:AL49)</f>
        <v>0</v>
      </c>
      <c r="AM47" s="19"/>
    </row>
    <row r="48" spans="1:39" s="6" customFormat="1" ht="27.75" customHeight="1">
      <c r="A48" s="100" t="s">
        <v>94</v>
      </c>
      <c r="B48" s="101"/>
      <c r="C48" s="13" t="s">
        <v>49</v>
      </c>
      <c r="D48" s="18">
        <v>0</v>
      </c>
      <c r="E48" s="19"/>
      <c r="F48" s="18">
        <v>0</v>
      </c>
      <c r="G48" s="19"/>
      <c r="H48" s="18">
        <v>0</v>
      </c>
      <c r="I48" s="19"/>
      <c r="J48" s="18">
        <v>0</v>
      </c>
      <c r="K48" s="19"/>
      <c r="L48" s="18">
        <v>0</v>
      </c>
      <c r="M48" s="19"/>
      <c r="N48" s="18">
        <v>0</v>
      </c>
      <c r="O48" s="19"/>
      <c r="P48" s="18">
        <v>0</v>
      </c>
      <c r="Q48" s="19"/>
      <c r="R48" s="18">
        <v>0</v>
      </c>
      <c r="S48" s="19"/>
      <c r="T48" s="18">
        <v>0</v>
      </c>
      <c r="U48" s="19"/>
      <c r="V48" s="18">
        <v>0</v>
      </c>
      <c r="W48" s="19"/>
      <c r="X48" s="18">
        <v>0</v>
      </c>
      <c r="Y48" s="19"/>
      <c r="Z48" s="18">
        <v>0</v>
      </c>
      <c r="AA48" s="19"/>
      <c r="AB48" s="18">
        <v>0</v>
      </c>
      <c r="AC48" s="19"/>
      <c r="AD48" s="18">
        <v>0</v>
      </c>
      <c r="AE48" s="19"/>
      <c r="AF48" s="18">
        <v>0</v>
      </c>
      <c r="AG48" s="19"/>
      <c r="AH48" s="18">
        <v>0</v>
      </c>
      <c r="AI48" s="19"/>
      <c r="AJ48" s="18">
        <v>0</v>
      </c>
      <c r="AK48" s="19"/>
      <c r="AL48" s="18">
        <v>0</v>
      </c>
      <c r="AM48" s="19"/>
    </row>
    <row r="49" spans="1:39" s="6" customFormat="1" ht="27.75" customHeight="1">
      <c r="A49" s="100" t="s">
        <v>95</v>
      </c>
      <c r="B49" s="101"/>
      <c r="C49" s="13" t="s">
        <v>50</v>
      </c>
      <c r="D49" s="18">
        <v>0</v>
      </c>
      <c r="E49" s="19"/>
      <c r="F49" s="18">
        <v>0</v>
      </c>
      <c r="G49" s="19"/>
      <c r="H49" s="18">
        <v>0</v>
      </c>
      <c r="I49" s="19"/>
      <c r="J49" s="18">
        <v>0</v>
      </c>
      <c r="K49" s="19"/>
      <c r="L49" s="18">
        <v>0</v>
      </c>
      <c r="M49" s="19"/>
      <c r="N49" s="18">
        <v>0</v>
      </c>
      <c r="O49" s="19"/>
      <c r="P49" s="18">
        <v>0</v>
      </c>
      <c r="Q49" s="19"/>
      <c r="R49" s="18">
        <v>0</v>
      </c>
      <c r="S49" s="19"/>
      <c r="T49" s="18">
        <v>0</v>
      </c>
      <c r="U49" s="19"/>
      <c r="V49" s="18">
        <v>0</v>
      </c>
      <c r="W49" s="19"/>
      <c r="X49" s="18">
        <v>0</v>
      </c>
      <c r="Y49" s="19"/>
      <c r="Z49" s="18">
        <v>0</v>
      </c>
      <c r="AA49" s="19"/>
      <c r="AB49" s="18">
        <v>0</v>
      </c>
      <c r="AC49" s="19"/>
      <c r="AD49" s="18">
        <v>0</v>
      </c>
      <c r="AE49" s="19"/>
      <c r="AF49" s="18">
        <v>0</v>
      </c>
      <c r="AG49" s="19"/>
      <c r="AH49" s="18">
        <v>0</v>
      </c>
      <c r="AI49" s="19"/>
      <c r="AJ49" s="18">
        <v>0</v>
      </c>
      <c r="AK49" s="19"/>
      <c r="AL49" s="18">
        <v>0</v>
      </c>
      <c r="AM49" s="19"/>
    </row>
    <row r="50" spans="1:39" s="6" customFormat="1" ht="27.75" customHeight="1">
      <c r="A50" s="104" t="s">
        <v>96</v>
      </c>
      <c r="B50" s="105"/>
      <c r="C50" s="13" t="s">
        <v>51</v>
      </c>
      <c r="D50" s="18">
        <f>SUM(D46)</f>
        <v>246252.5600000002</v>
      </c>
      <c r="E50" s="19"/>
      <c r="F50" s="18">
        <f>SUM(F46)</f>
        <v>184381.75999999978</v>
      </c>
      <c r="G50" s="19"/>
      <c r="H50" s="18">
        <f>SUM(H46)</f>
        <v>231759.31000000006</v>
      </c>
      <c r="I50" s="19"/>
      <c r="J50" s="18">
        <f>SUM(J46)</f>
        <v>163260.27</v>
      </c>
      <c r="K50" s="19"/>
      <c r="L50" s="18">
        <f>SUM(L46)</f>
        <v>189765.15999999942</v>
      </c>
      <c r="M50" s="19"/>
      <c r="N50" s="18">
        <f>SUM(N46)</f>
        <v>205787.51999999833</v>
      </c>
      <c r="O50" s="19"/>
      <c r="P50" s="18">
        <f>SUM(P46)</f>
        <v>193821.39000000013</v>
      </c>
      <c r="Q50" s="19"/>
      <c r="R50" s="18">
        <f>SUM(R46)</f>
        <v>2438017.3599999994</v>
      </c>
      <c r="S50" s="19"/>
      <c r="T50" s="18">
        <f>SUM(T46)</f>
        <v>2504361.51</v>
      </c>
      <c r="U50" s="19"/>
      <c r="V50" s="18">
        <f>SUM(V46)</f>
        <v>58334.55999998753</v>
      </c>
      <c r="W50" s="19"/>
      <c r="X50" s="18">
        <f>SUM(X46)</f>
        <v>88112.10000000008</v>
      </c>
      <c r="Y50" s="19"/>
      <c r="Z50" s="18">
        <f>SUM(Z46)</f>
        <v>199977.80000000002</v>
      </c>
      <c r="AA50" s="19"/>
      <c r="AB50" s="18">
        <f>SUM(AB46)</f>
        <v>285158.07</v>
      </c>
      <c r="AC50" s="19"/>
      <c r="AD50" s="18">
        <f>SUM(AD46)</f>
        <v>780270.2799999997</v>
      </c>
      <c r="AE50" s="19"/>
      <c r="AF50" s="18">
        <f>SUM(AF46)</f>
        <v>806459.2799999991</v>
      </c>
      <c r="AG50" s="19"/>
      <c r="AH50" s="18">
        <f>SUM(AH46)</f>
        <v>868046.8599999998</v>
      </c>
      <c r="AI50" s="19"/>
      <c r="AJ50" s="18">
        <f>SUM(AJ46)</f>
        <v>894417.4300000003</v>
      </c>
      <c r="AK50" s="19"/>
      <c r="AL50" s="18">
        <f>SUM(AL46)</f>
        <v>925965.56</v>
      </c>
      <c r="AM50" s="19"/>
    </row>
    <row r="51" spans="1:39" s="6" customFormat="1" ht="27.75" customHeight="1">
      <c r="A51" s="104" t="s">
        <v>97</v>
      </c>
      <c r="B51" s="105"/>
      <c r="C51" s="13" t="s">
        <v>52</v>
      </c>
      <c r="D51" s="18">
        <v>43540</v>
      </c>
      <c r="E51" s="19"/>
      <c r="F51" s="18">
        <v>17115</v>
      </c>
      <c r="G51" s="19"/>
      <c r="H51" s="18">
        <v>26163</v>
      </c>
      <c r="I51" s="19"/>
      <c r="J51" s="18">
        <f>25687+1908</f>
        <v>27595</v>
      </c>
      <c r="K51" s="19"/>
      <c r="L51" s="18">
        <v>33734</v>
      </c>
      <c r="M51" s="19"/>
      <c r="N51" s="18">
        <v>39115</v>
      </c>
      <c r="O51" s="19"/>
      <c r="P51" s="18">
        <v>43650</v>
      </c>
      <c r="Q51" s="19"/>
      <c r="R51" s="18">
        <v>62612</v>
      </c>
      <c r="S51" s="19"/>
      <c r="T51" s="18">
        <v>539335</v>
      </c>
      <c r="U51" s="19"/>
      <c r="V51" s="18">
        <v>5951</v>
      </c>
      <c r="W51" s="19"/>
      <c r="X51" s="18">
        <v>5951</v>
      </c>
      <c r="Y51" s="19"/>
      <c r="Z51" s="18">
        <v>21491</v>
      </c>
      <c r="AA51" s="19"/>
      <c r="AB51" s="18">
        <v>55540</v>
      </c>
      <c r="AC51" s="19"/>
      <c r="AD51" s="18">
        <f>+AB51+31039</f>
        <v>86579</v>
      </c>
      <c r="AE51" s="19"/>
      <c r="AF51" s="18">
        <f>SUM(AD51)</f>
        <v>86579</v>
      </c>
      <c r="AG51" s="19"/>
      <c r="AH51" s="18">
        <v>95913</v>
      </c>
      <c r="AI51" s="19"/>
      <c r="AJ51" s="18">
        <v>105863.20990999998</v>
      </c>
      <c r="AK51" s="19"/>
      <c r="AL51" s="18">
        <v>123129</v>
      </c>
      <c r="AM51" s="19"/>
    </row>
    <row r="52" spans="1:39" s="6" customFormat="1" ht="27.75" customHeight="1">
      <c r="A52" s="104" t="s">
        <v>98</v>
      </c>
      <c r="B52" s="105"/>
      <c r="C52" s="13" t="s">
        <v>53</v>
      </c>
      <c r="D52" s="18">
        <v>0</v>
      </c>
      <c r="E52" s="19"/>
      <c r="F52" s="18">
        <v>0</v>
      </c>
      <c r="G52" s="19"/>
      <c r="H52" s="18">
        <v>0</v>
      </c>
      <c r="I52" s="19"/>
      <c r="J52" s="18">
        <v>0</v>
      </c>
      <c r="K52" s="19"/>
      <c r="L52" s="18">
        <v>0</v>
      </c>
      <c r="M52" s="19"/>
      <c r="N52" s="18">
        <v>0</v>
      </c>
      <c r="O52" s="19"/>
      <c r="P52" s="18">
        <v>0</v>
      </c>
      <c r="Q52" s="19"/>
      <c r="R52" s="18">
        <v>0</v>
      </c>
      <c r="S52" s="19"/>
      <c r="T52" s="18">
        <v>0</v>
      </c>
      <c r="U52" s="19"/>
      <c r="V52" s="18">
        <v>0</v>
      </c>
      <c r="W52" s="19"/>
      <c r="X52" s="18">
        <v>0</v>
      </c>
      <c r="Y52" s="19"/>
      <c r="Z52" s="18">
        <v>0</v>
      </c>
      <c r="AA52" s="19"/>
      <c r="AB52" s="18">
        <v>0</v>
      </c>
      <c r="AC52" s="19"/>
      <c r="AD52" s="18">
        <v>0</v>
      </c>
      <c r="AE52" s="19"/>
      <c r="AF52" s="18">
        <v>0</v>
      </c>
      <c r="AG52" s="19"/>
      <c r="AH52" s="18">
        <v>0</v>
      </c>
      <c r="AI52" s="19"/>
      <c r="AJ52" s="18">
        <v>0</v>
      </c>
      <c r="AK52" s="19"/>
      <c r="AL52" s="18">
        <v>0</v>
      </c>
      <c r="AM52" s="19"/>
    </row>
    <row r="53" spans="1:39" s="6" customFormat="1" ht="27.75" customHeight="1">
      <c r="A53" s="104" t="s">
        <v>99</v>
      </c>
      <c r="B53" s="105"/>
      <c r="C53" s="13" t="s">
        <v>54</v>
      </c>
      <c r="D53" s="18">
        <f>SUM(D50-D51)</f>
        <v>202712.5600000002</v>
      </c>
      <c r="E53" s="19"/>
      <c r="F53" s="18">
        <f>SUM(F50-F51)</f>
        <v>167266.75999999978</v>
      </c>
      <c r="G53" s="19"/>
      <c r="H53" s="18">
        <f>SUM(H50-H51)</f>
        <v>205596.31000000006</v>
      </c>
      <c r="I53" s="19"/>
      <c r="J53" s="18">
        <f>SUM(J50-J51)</f>
        <v>135665.27</v>
      </c>
      <c r="K53" s="19"/>
      <c r="L53" s="18">
        <f>SUM(L50-L51)</f>
        <v>156031.15999999942</v>
      </c>
      <c r="M53" s="19"/>
      <c r="N53" s="18">
        <f>SUM(N50-N51)</f>
        <v>166672.51999999833</v>
      </c>
      <c r="O53" s="19"/>
      <c r="P53" s="18">
        <f>SUM(P50-P51)</f>
        <v>150171.39000000013</v>
      </c>
      <c r="Q53" s="19"/>
      <c r="R53" s="18">
        <f>SUM(R50-R51)</f>
        <v>2375405.3599999994</v>
      </c>
      <c r="S53" s="19"/>
      <c r="T53" s="18">
        <f>SUM(T50-T51)</f>
        <v>1965026.5099999998</v>
      </c>
      <c r="U53" s="19"/>
      <c r="V53" s="18">
        <f>SUM(V50-V51)</f>
        <v>52383.55999998753</v>
      </c>
      <c r="W53" s="19"/>
      <c r="X53" s="18">
        <f>SUM(X50-X51)</f>
        <v>82161.10000000008</v>
      </c>
      <c r="Y53" s="19"/>
      <c r="Z53" s="18">
        <f>SUM(Z50-Z51)</f>
        <v>178486.80000000002</v>
      </c>
      <c r="AA53" s="19"/>
      <c r="AB53" s="18">
        <f>SUM(AB50-AB51)</f>
        <v>229618.07</v>
      </c>
      <c r="AC53" s="19"/>
      <c r="AD53" s="18">
        <f>SUM(AD50-AD51)</f>
        <v>693691.2799999997</v>
      </c>
      <c r="AE53" s="19"/>
      <c r="AF53" s="18">
        <f>SUM(AF50-AF51)</f>
        <v>719880.2799999991</v>
      </c>
      <c r="AG53" s="19"/>
      <c r="AH53" s="18">
        <f>SUM(AH50-AH51)</f>
        <v>772133.8599999998</v>
      </c>
      <c r="AI53" s="19"/>
      <c r="AJ53" s="18">
        <f>SUM(AJ50-AJ51)</f>
        <v>788554.2200900003</v>
      </c>
      <c r="AK53" s="19"/>
      <c r="AL53" s="18">
        <f>SUM(AL50-AL51)</f>
        <v>802836.56</v>
      </c>
      <c r="AM53" s="19"/>
    </row>
    <row r="54" spans="1:6" ht="12.75">
      <c r="A54" s="7"/>
      <c r="B54" s="25"/>
      <c r="C54" s="10"/>
      <c r="D54" s="26"/>
      <c r="F54" s="23"/>
    </row>
    <row r="55" spans="1:38" ht="12.75">
      <c r="A55" s="7"/>
      <c r="B55" s="7"/>
      <c r="C55" s="10"/>
      <c r="D55" s="20"/>
      <c r="F55" s="20"/>
      <c r="AF55" s="22"/>
      <c r="AH55" s="22"/>
      <c r="AJ55" s="22"/>
      <c r="AL55" s="22"/>
    </row>
    <row r="56" spans="1:38" ht="12.75">
      <c r="A56" s="7"/>
      <c r="B56" s="7"/>
      <c r="C56" s="10"/>
      <c r="D56" s="21"/>
      <c r="F56" s="21"/>
      <c r="P56" s="22"/>
      <c r="R56" s="22"/>
      <c r="T56" s="22"/>
      <c r="V56" s="22"/>
      <c r="X56" s="22"/>
      <c r="Z56" s="22"/>
      <c r="AB56" s="22"/>
      <c r="AD56" s="22"/>
      <c r="AF56" s="22"/>
      <c r="AH56" s="22"/>
      <c r="AJ56" s="22"/>
      <c r="AL56" s="22"/>
    </row>
    <row r="57" spans="1:38" ht="12.75">
      <c r="A57" s="7"/>
      <c r="B57" s="7"/>
      <c r="C57" s="10"/>
      <c r="D57" s="20"/>
      <c r="F57" s="20"/>
      <c r="H57" s="22"/>
      <c r="N57" s="22"/>
      <c r="P57" s="22"/>
      <c r="R57" s="22"/>
      <c r="T57" s="22"/>
      <c r="V57" s="22"/>
      <c r="X57" s="22"/>
      <c r="Z57" s="22"/>
      <c r="AB57" s="22"/>
      <c r="AD57" s="22"/>
      <c r="AF57" s="22"/>
      <c r="AH57" s="22"/>
      <c r="AJ57" s="22"/>
      <c r="AL57" s="22"/>
    </row>
    <row r="58" spans="1:38" ht="12.75">
      <c r="A58" s="7"/>
      <c r="B58" s="7"/>
      <c r="C58" s="10"/>
      <c r="F58" s="22"/>
      <c r="H58" s="22"/>
      <c r="P58" s="22"/>
      <c r="R58" s="22"/>
      <c r="T58" s="22"/>
      <c r="V58" s="22"/>
      <c r="X58" s="22"/>
      <c r="Z58" s="22"/>
      <c r="AB58" s="22"/>
      <c r="AD58" s="22"/>
      <c r="AF58" s="22"/>
      <c r="AH58" s="22"/>
      <c r="AJ58" s="22"/>
      <c r="AL58" s="22"/>
    </row>
    <row r="59" spans="1:38" ht="12.75">
      <c r="A59" s="7"/>
      <c r="B59" s="7"/>
      <c r="C59" s="10"/>
      <c r="F59" s="24"/>
      <c r="H59" s="22"/>
      <c r="R59" s="22"/>
      <c r="T59" s="22"/>
      <c r="V59" s="22"/>
      <c r="X59" s="22"/>
      <c r="Z59" s="22"/>
      <c r="AB59" s="22"/>
      <c r="AD59" s="22"/>
      <c r="AF59" s="22"/>
      <c r="AH59" s="22"/>
      <c r="AJ59" s="22"/>
      <c r="AL59" s="22"/>
    </row>
    <row r="60" spans="1:38" ht="12.75">
      <c r="A60" s="7"/>
      <c r="B60" s="7"/>
      <c r="C60" s="10"/>
      <c r="F60" s="22"/>
      <c r="R60" s="22"/>
      <c r="T60" s="22"/>
      <c r="V60" s="22"/>
      <c r="X60" s="22"/>
      <c r="Z60" s="22"/>
      <c r="AB60" s="22"/>
      <c r="AD60" s="22"/>
      <c r="AF60" s="22"/>
      <c r="AH60" s="22"/>
      <c r="AJ60" s="22"/>
      <c r="AL60" s="22"/>
    </row>
    <row r="61" spans="1:38" ht="12.75">
      <c r="A61" s="7"/>
      <c r="B61" s="7"/>
      <c r="C61" s="10"/>
      <c r="AJ61" s="22"/>
      <c r="AL61" s="22"/>
    </row>
    <row r="62" spans="1:3" ht="12.75">
      <c r="A62" s="7"/>
      <c r="B62" s="7"/>
      <c r="C62" s="10"/>
    </row>
    <row r="63" spans="1:3" ht="12.75">
      <c r="A63" s="7"/>
      <c r="B63" s="7"/>
      <c r="C63" s="10"/>
    </row>
    <row r="64" spans="1:3" ht="12.75">
      <c r="A64" s="7"/>
      <c r="B64" s="7"/>
      <c r="C64" s="10"/>
    </row>
    <row r="65" spans="1:3" ht="12.75">
      <c r="A65" s="7"/>
      <c r="B65" s="7"/>
      <c r="C65" s="10"/>
    </row>
    <row r="66" spans="1:3" ht="12.75">
      <c r="A66" s="7"/>
      <c r="B66" s="7"/>
      <c r="C66" s="10"/>
    </row>
    <row r="67" spans="1:3" ht="12.75">
      <c r="A67" s="7"/>
      <c r="B67" s="7"/>
      <c r="C67" s="10"/>
    </row>
    <row r="68" spans="1:3" ht="12.75">
      <c r="A68" s="7"/>
      <c r="B68" s="7"/>
      <c r="C68" s="10"/>
    </row>
    <row r="69" spans="1:3" ht="12.75">
      <c r="A69" s="7"/>
      <c r="B69" s="7"/>
      <c r="C69" s="10"/>
    </row>
    <row r="70" spans="1:3" ht="12.75">
      <c r="A70" s="7"/>
      <c r="B70" s="7"/>
      <c r="C70" s="10"/>
    </row>
    <row r="71" spans="1:3" ht="12.75">
      <c r="A71" s="7"/>
      <c r="B71" s="7"/>
      <c r="C71" s="10"/>
    </row>
    <row r="72" spans="1:3" ht="12.75">
      <c r="A72" s="7"/>
      <c r="B72" s="7"/>
      <c r="C72" s="10"/>
    </row>
    <row r="73" spans="1:3" ht="12.75">
      <c r="A73" s="7"/>
      <c r="B73" s="7"/>
      <c r="C73" s="10"/>
    </row>
    <row r="74" spans="1:3" ht="12.75">
      <c r="A74" s="7"/>
      <c r="B74" s="7"/>
      <c r="C74" s="10"/>
    </row>
    <row r="75" spans="1:3" ht="12.75">
      <c r="A75" s="7"/>
      <c r="B75" s="7"/>
      <c r="C75" s="10"/>
    </row>
    <row r="76" spans="1:3" ht="12.75">
      <c r="A76" s="7"/>
      <c r="B76" s="7"/>
      <c r="C76" s="10"/>
    </row>
    <row r="77" spans="1:3" ht="12.75">
      <c r="A77" s="7"/>
      <c r="B77" s="7"/>
      <c r="C77" s="10"/>
    </row>
    <row r="78" spans="1:3" ht="12.75">
      <c r="A78" s="7"/>
      <c r="B78" s="7"/>
      <c r="C78" s="10"/>
    </row>
    <row r="79" spans="1:3" ht="12.75">
      <c r="A79" s="7"/>
      <c r="B79" s="7"/>
      <c r="C79" s="10"/>
    </row>
    <row r="80" spans="1:3" ht="12.75">
      <c r="A80" s="7"/>
      <c r="B80" s="7"/>
      <c r="C80" s="10"/>
    </row>
    <row r="81" spans="1:3" ht="12.75">
      <c r="A81" s="7"/>
      <c r="B81" s="7"/>
      <c r="C81" s="10"/>
    </row>
    <row r="82" spans="1:3" ht="12.75">
      <c r="A82" s="7"/>
      <c r="B82" s="7"/>
      <c r="C82" s="10"/>
    </row>
    <row r="83" spans="1:3" ht="12.75">
      <c r="A83" s="7"/>
      <c r="B83" s="7"/>
      <c r="C83" s="10"/>
    </row>
    <row r="84" spans="1:3" ht="12.75">
      <c r="A84" s="7"/>
      <c r="B84" s="7"/>
      <c r="C84" s="10"/>
    </row>
    <row r="85" spans="1:3" ht="12.75">
      <c r="A85" s="7"/>
      <c r="B85" s="7"/>
      <c r="C85" s="10"/>
    </row>
    <row r="86" spans="1:3" ht="12.75">
      <c r="A86" s="7"/>
      <c r="B86" s="7"/>
      <c r="C86" s="10"/>
    </row>
    <row r="87" spans="1:3" ht="12.75">
      <c r="A87" s="7"/>
      <c r="B87" s="7"/>
      <c r="C87" s="10"/>
    </row>
    <row r="88" spans="1:3" ht="12.75">
      <c r="A88" s="7"/>
      <c r="B88" s="7"/>
      <c r="C88" s="10"/>
    </row>
    <row r="89" spans="1:3" ht="12.75">
      <c r="A89" s="7"/>
      <c r="B89" s="7"/>
      <c r="C89" s="10"/>
    </row>
    <row r="90" spans="1:3" ht="12.75">
      <c r="A90" s="7"/>
      <c r="B90" s="7"/>
      <c r="C90" s="10"/>
    </row>
    <row r="91" spans="1:3" ht="12.75">
      <c r="A91" s="7"/>
      <c r="B91" s="7"/>
      <c r="C91" s="10"/>
    </row>
    <row r="92" spans="1:3" ht="12.75">
      <c r="A92" s="7"/>
      <c r="B92" s="7"/>
      <c r="C92" s="10"/>
    </row>
    <row r="93" spans="1:3" ht="12.75">
      <c r="A93" s="7"/>
      <c r="B93" s="7"/>
      <c r="C93" s="10"/>
    </row>
    <row r="94" spans="1:3" ht="12.75">
      <c r="A94" s="7"/>
      <c r="B94" s="7"/>
      <c r="C94" s="10"/>
    </row>
    <row r="95" spans="1:3" ht="12.75">
      <c r="A95" s="7"/>
      <c r="B95" s="7"/>
      <c r="C95" s="10"/>
    </row>
    <row r="96" spans="1:3" ht="12.75">
      <c r="A96" s="7"/>
      <c r="B96" s="7"/>
      <c r="C96" s="10"/>
    </row>
    <row r="97" spans="1:3" ht="12.75">
      <c r="A97" s="7"/>
      <c r="B97" s="7"/>
      <c r="C97" s="10"/>
    </row>
    <row r="98" spans="1:3" ht="12.75">
      <c r="A98" s="7"/>
      <c r="B98" s="7"/>
      <c r="C98" s="10"/>
    </row>
    <row r="99" spans="1:3" ht="12.75">
      <c r="A99" s="7"/>
      <c r="B99" s="7"/>
      <c r="C99" s="10"/>
    </row>
    <row r="100" spans="1:3" ht="12.75">
      <c r="A100" s="7"/>
      <c r="B100" s="7"/>
      <c r="C100" s="10"/>
    </row>
    <row r="101" spans="1:3" ht="12.75">
      <c r="A101" s="7"/>
      <c r="B101" s="7"/>
      <c r="C101" s="10"/>
    </row>
    <row r="102" spans="1:3" ht="12.75">
      <c r="A102" s="7"/>
      <c r="B102" s="7"/>
      <c r="C102" s="10"/>
    </row>
    <row r="103" spans="1:3" ht="12.75">
      <c r="A103" s="7"/>
      <c r="B103" s="7"/>
      <c r="C103" s="10"/>
    </row>
    <row r="104" spans="1:3" ht="12.75">
      <c r="A104" s="7"/>
      <c r="B104" s="7"/>
      <c r="C104" s="10"/>
    </row>
    <row r="105" spans="1:3" ht="12.75">
      <c r="A105" s="7"/>
      <c r="B105" s="7"/>
      <c r="C105" s="10"/>
    </row>
    <row r="106" spans="1:3" ht="12.75">
      <c r="A106" s="7"/>
      <c r="B106" s="7"/>
      <c r="C106" s="10"/>
    </row>
    <row r="107" spans="1:3" ht="12.75">
      <c r="A107" s="7"/>
      <c r="B107" s="7"/>
      <c r="C107" s="10"/>
    </row>
    <row r="108" spans="1:3" ht="12.75">
      <c r="A108" s="7"/>
      <c r="B108" s="7"/>
      <c r="C108" s="10"/>
    </row>
    <row r="109" spans="1:3" ht="12.75">
      <c r="A109" s="7"/>
      <c r="B109" s="7"/>
      <c r="C109" s="10"/>
    </row>
    <row r="110" spans="1:3" ht="12.75">
      <c r="A110" s="7"/>
      <c r="B110" s="7"/>
      <c r="C110" s="10"/>
    </row>
    <row r="111" spans="1:3" ht="12.75">
      <c r="A111" s="7"/>
      <c r="B111" s="7"/>
      <c r="C111" s="10"/>
    </row>
    <row r="112" spans="1:3" ht="12.75">
      <c r="A112" s="7"/>
      <c r="B112" s="7"/>
      <c r="C112" s="10"/>
    </row>
    <row r="113" spans="1:3" ht="12.75">
      <c r="A113" s="7"/>
      <c r="B113" s="7"/>
      <c r="C113" s="10"/>
    </row>
    <row r="114" spans="1:3" ht="12.75">
      <c r="A114" s="7"/>
      <c r="B114" s="7"/>
      <c r="C114" s="10"/>
    </row>
    <row r="115" spans="1:3" ht="12.75">
      <c r="A115" s="7"/>
      <c r="B115" s="7"/>
      <c r="C115" s="10"/>
    </row>
    <row r="116" spans="1:3" ht="12.75">
      <c r="A116" s="7"/>
      <c r="B116" s="7"/>
      <c r="C116" s="10"/>
    </row>
    <row r="117" spans="1:3" ht="12.75">
      <c r="A117" s="7"/>
      <c r="B117" s="7"/>
      <c r="C117" s="10"/>
    </row>
    <row r="118" spans="1:3" ht="12.75">
      <c r="A118" s="7"/>
      <c r="B118" s="7"/>
      <c r="C118" s="10"/>
    </row>
    <row r="119" spans="1:3" ht="12.75">
      <c r="A119" s="7"/>
      <c r="B119" s="7"/>
      <c r="C119" s="10"/>
    </row>
    <row r="120" spans="1:3" ht="12.75">
      <c r="A120" s="7"/>
      <c r="B120" s="7"/>
      <c r="C120" s="10"/>
    </row>
    <row r="121" spans="1:3" ht="12.75">
      <c r="A121" s="7"/>
      <c r="B121" s="7"/>
      <c r="C121" s="10"/>
    </row>
    <row r="122" spans="1:3" ht="12.75">
      <c r="A122" s="7"/>
      <c r="B122" s="7"/>
      <c r="C122" s="10"/>
    </row>
    <row r="123" spans="1:3" ht="12.75">
      <c r="A123" s="7"/>
      <c r="B123" s="7"/>
      <c r="C123" s="10"/>
    </row>
    <row r="124" spans="1:3" ht="12.75">
      <c r="A124" s="7"/>
      <c r="B124" s="7"/>
      <c r="C124" s="10"/>
    </row>
    <row r="125" spans="1:3" ht="12.75">
      <c r="A125" s="7"/>
      <c r="B125" s="7"/>
      <c r="C125" s="10"/>
    </row>
    <row r="126" spans="1:3" ht="12.75">
      <c r="A126" s="7"/>
      <c r="B126" s="7"/>
      <c r="C126" s="10"/>
    </row>
    <row r="127" spans="1:3" ht="12.75">
      <c r="A127" s="7"/>
      <c r="B127" s="7"/>
      <c r="C127" s="10"/>
    </row>
    <row r="128" spans="1:3" ht="12.75">
      <c r="A128" s="7"/>
      <c r="B128" s="7"/>
      <c r="C128" s="10"/>
    </row>
    <row r="129" spans="1:3" ht="12.75">
      <c r="A129" s="7"/>
      <c r="B129" s="7"/>
      <c r="C129" s="10"/>
    </row>
    <row r="130" spans="1:3" ht="12.75">
      <c r="A130" s="7"/>
      <c r="B130" s="7"/>
      <c r="C130" s="10"/>
    </row>
    <row r="131" spans="1:3" ht="12.75">
      <c r="A131" s="7"/>
      <c r="B131" s="7"/>
      <c r="C131" s="10"/>
    </row>
    <row r="132" spans="1:3" ht="12.75">
      <c r="A132" s="7"/>
      <c r="B132" s="7"/>
      <c r="C132" s="10"/>
    </row>
    <row r="133" spans="1:3" ht="12.75">
      <c r="A133" s="7"/>
      <c r="B133" s="7"/>
      <c r="C133" s="10"/>
    </row>
    <row r="134" spans="1:3" ht="12.75">
      <c r="A134" s="7"/>
      <c r="B134" s="7"/>
      <c r="C134" s="10"/>
    </row>
    <row r="135" spans="1:3" ht="12.75">
      <c r="A135" s="7"/>
      <c r="B135" s="7"/>
      <c r="C135" s="10"/>
    </row>
    <row r="136" spans="1:3" ht="12.75">
      <c r="A136" s="7"/>
      <c r="B136" s="7"/>
      <c r="C136" s="10"/>
    </row>
    <row r="137" spans="1:3" ht="12.75">
      <c r="A137" s="7"/>
      <c r="B137" s="7"/>
      <c r="C137" s="10"/>
    </row>
    <row r="138" spans="1:3" ht="12.75">
      <c r="A138" s="7"/>
      <c r="B138" s="7"/>
      <c r="C138" s="10"/>
    </row>
    <row r="139" spans="1:3" ht="12.75">
      <c r="A139" s="7"/>
      <c r="B139" s="7"/>
      <c r="C139" s="10"/>
    </row>
    <row r="140" spans="1:3" ht="12.75">
      <c r="A140" s="7"/>
      <c r="B140" s="7"/>
      <c r="C140" s="10"/>
    </row>
    <row r="141" spans="1:3" ht="12.75">
      <c r="A141" s="7"/>
      <c r="B141" s="7"/>
      <c r="C141" s="10"/>
    </row>
    <row r="142" spans="1:3" ht="12.75">
      <c r="A142" s="7"/>
      <c r="B142" s="7"/>
      <c r="C142" s="10"/>
    </row>
    <row r="143" spans="1:3" ht="12.75">
      <c r="A143" s="7"/>
      <c r="B143" s="7"/>
      <c r="C143" s="10"/>
    </row>
    <row r="144" spans="1:3" ht="12.75">
      <c r="A144" s="7"/>
      <c r="B144" s="7"/>
      <c r="C144" s="10"/>
    </row>
    <row r="145" spans="1:3" ht="12.75">
      <c r="A145" s="7"/>
      <c r="B145" s="7"/>
      <c r="C145" s="10"/>
    </row>
    <row r="146" spans="1:3" ht="12.75">
      <c r="A146" s="7"/>
      <c r="B146" s="7"/>
      <c r="C146" s="10"/>
    </row>
    <row r="147" spans="1:3" ht="12.75">
      <c r="A147" s="7"/>
      <c r="B147" s="7"/>
      <c r="C147" s="10"/>
    </row>
    <row r="148" spans="1:3" ht="12.75">
      <c r="A148" s="7"/>
      <c r="B148" s="7"/>
      <c r="C148" s="10"/>
    </row>
    <row r="149" spans="1:3" ht="12.75">
      <c r="A149" s="7"/>
      <c r="B149" s="7"/>
      <c r="C149" s="10"/>
    </row>
    <row r="150" spans="1:3" ht="12.75">
      <c r="A150" s="7"/>
      <c r="B150" s="7"/>
      <c r="C150" s="10"/>
    </row>
    <row r="151" spans="1:3" ht="12.75">
      <c r="A151" s="7"/>
      <c r="B151" s="7"/>
      <c r="C151" s="10"/>
    </row>
    <row r="152" spans="1:3" ht="12.75">
      <c r="A152" s="7"/>
      <c r="B152" s="7"/>
      <c r="C152" s="10"/>
    </row>
    <row r="153" spans="1:3" ht="12.75">
      <c r="A153" s="7"/>
      <c r="B153" s="7"/>
      <c r="C153" s="10"/>
    </row>
    <row r="154" spans="1:3" ht="12.75">
      <c r="A154" s="7"/>
      <c r="B154" s="7"/>
      <c r="C154" s="10"/>
    </row>
    <row r="155" spans="1:3" ht="12.75">
      <c r="A155" s="7"/>
      <c r="B155" s="7"/>
      <c r="C155" s="10"/>
    </row>
    <row r="156" spans="1:3" ht="12.75">
      <c r="A156" s="7"/>
      <c r="B156" s="7"/>
      <c r="C156" s="10"/>
    </row>
    <row r="157" spans="1:3" ht="12.75">
      <c r="A157" s="7"/>
      <c r="B157" s="7"/>
      <c r="C157" s="10"/>
    </row>
    <row r="158" spans="1:3" ht="12.75">
      <c r="A158" s="7"/>
      <c r="B158" s="7"/>
      <c r="C158" s="10"/>
    </row>
    <row r="159" spans="1:3" ht="12.75">
      <c r="A159" s="7"/>
      <c r="B159" s="7"/>
      <c r="C159" s="10"/>
    </row>
    <row r="160" spans="1:3" ht="12.75">
      <c r="A160" s="7"/>
      <c r="B160" s="7"/>
      <c r="C160" s="10"/>
    </row>
    <row r="161" spans="1:3" ht="12.75">
      <c r="A161" s="7"/>
      <c r="B161" s="7"/>
      <c r="C161" s="10"/>
    </row>
    <row r="162" spans="1:3" ht="12.75">
      <c r="A162" s="7"/>
      <c r="B162" s="7"/>
      <c r="C162" s="10"/>
    </row>
    <row r="163" spans="1:3" ht="12.75">
      <c r="A163" s="7"/>
      <c r="B163" s="7"/>
      <c r="C163" s="10"/>
    </row>
    <row r="164" spans="1:3" ht="12.75">
      <c r="A164" s="7"/>
      <c r="B164" s="7"/>
      <c r="C164" s="10"/>
    </row>
    <row r="165" spans="1:3" ht="12.75">
      <c r="A165" s="7"/>
      <c r="B165" s="7"/>
      <c r="C165" s="10"/>
    </row>
    <row r="166" spans="1:3" ht="12.75">
      <c r="A166" s="7"/>
      <c r="B166" s="7"/>
      <c r="C166" s="10"/>
    </row>
    <row r="167" spans="1:3" ht="12.75">
      <c r="A167" s="7"/>
      <c r="B167" s="7"/>
      <c r="C167" s="10"/>
    </row>
    <row r="168" spans="1:3" ht="12.75">
      <c r="A168" s="7"/>
      <c r="B168" s="7"/>
      <c r="C168" s="10"/>
    </row>
    <row r="169" spans="1:3" ht="12.75">
      <c r="A169" s="7"/>
      <c r="B169" s="7"/>
      <c r="C169" s="10"/>
    </row>
    <row r="170" spans="1:3" ht="12.75">
      <c r="A170" s="7"/>
      <c r="B170" s="7"/>
      <c r="C170" s="10"/>
    </row>
    <row r="171" spans="1:3" ht="12.75">
      <c r="A171" s="7"/>
      <c r="B171" s="7"/>
      <c r="C171" s="10"/>
    </row>
    <row r="172" spans="1:3" ht="12.75">
      <c r="A172" s="7"/>
      <c r="B172" s="7"/>
      <c r="C172" s="10"/>
    </row>
    <row r="173" spans="1:3" ht="12.75">
      <c r="A173" s="7"/>
      <c r="B173" s="7"/>
      <c r="C173" s="10"/>
    </row>
    <row r="174" spans="1:3" ht="12.75">
      <c r="A174" s="7"/>
      <c r="B174" s="7"/>
      <c r="C174" s="10"/>
    </row>
    <row r="175" spans="1:3" ht="12.75">
      <c r="A175" s="7"/>
      <c r="B175" s="7"/>
      <c r="C175" s="10"/>
    </row>
    <row r="176" spans="1:3" ht="12.75">
      <c r="A176" s="7"/>
      <c r="B176" s="7"/>
      <c r="C176" s="10"/>
    </row>
    <row r="177" spans="1:3" ht="12.75">
      <c r="A177" s="7"/>
      <c r="B177" s="7"/>
      <c r="C177" s="10"/>
    </row>
    <row r="178" spans="1:3" ht="12.75">
      <c r="A178" s="7"/>
      <c r="B178" s="7"/>
      <c r="C178" s="10"/>
    </row>
    <row r="179" spans="1:3" ht="12.75">
      <c r="A179" s="7"/>
      <c r="B179" s="7"/>
      <c r="C179" s="10"/>
    </row>
    <row r="180" spans="1:3" ht="12.75">
      <c r="A180" s="7"/>
      <c r="B180" s="7"/>
      <c r="C180" s="10"/>
    </row>
    <row r="181" spans="1:3" ht="12.75">
      <c r="A181" s="7"/>
      <c r="B181" s="7"/>
      <c r="C181" s="10"/>
    </row>
    <row r="182" spans="1:3" ht="12.75">
      <c r="A182" s="7"/>
      <c r="B182" s="7"/>
      <c r="C182" s="10"/>
    </row>
    <row r="183" spans="1:3" ht="12.75">
      <c r="A183" s="7"/>
      <c r="B183" s="7"/>
      <c r="C183" s="10"/>
    </row>
    <row r="184" spans="1:3" ht="12.75">
      <c r="A184" s="7"/>
      <c r="B184" s="7"/>
      <c r="C184" s="10"/>
    </row>
    <row r="185" spans="1:3" ht="12.75">
      <c r="A185" s="7"/>
      <c r="B185" s="7"/>
      <c r="C185" s="10"/>
    </row>
    <row r="186" spans="1:3" ht="12.75">
      <c r="A186" s="7"/>
      <c r="B186" s="7"/>
      <c r="C186" s="10"/>
    </row>
    <row r="187" spans="1:3" ht="12.75">
      <c r="A187" s="7"/>
      <c r="B187" s="7"/>
      <c r="C187" s="10"/>
    </row>
    <row r="188" spans="1:3" ht="12.75">
      <c r="A188" s="7"/>
      <c r="B188" s="7"/>
      <c r="C188" s="10"/>
    </row>
    <row r="189" spans="1:3" ht="12.75">
      <c r="A189" s="7"/>
      <c r="B189" s="7"/>
      <c r="C189" s="10"/>
    </row>
    <row r="190" spans="1:3" ht="12.75">
      <c r="A190" s="7"/>
      <c r="B190" s="7"/>
      <c r="C190" s="10"/>
    </row>
    <row r="191" spans="1:3" ht="12.75">
      <c r="A191" s="7"/>
      <c r="B191" s="7"/>
      <c r="C191" s="10"/>
    </row>
    <row r="192" spans="1:3" ht="12.75">
      <c r="A192" s="7"/>
      <c r="B192" s="7"/>
      <c r="C192" s="10"/>
    </row>
    <row r="193" spans="1:3" ht="12.75">
      <c r="A193" s="7"/>
      <c r="B193" s="7"/>
      <c r="C193" s="10"/>
    </row>
    <row r="194" spans="1:3" ht="12.75">
      <c r="A194" s="7"/>
      <c r="B194" s="7"/>
      <c r="C194" s="10"/>
    </row>
    <row r="195" spans="1:3" ht="12.75">
      <c r="A195" s="7"/>
      <c r="B195" s="7"/>
      <c r="C195" s="10"/>
    </row>
    <row r="196" spans="1:3" ht="12.75">
      <c r="A196" s="7"/>
      <c r="B196" s="7"/>
      <c r="C196" s="10"/>
    </row>
    <row r="197" spans="1:3" ht="12.75">
      <c r="A197" s="7"/>
      <c r="B197" s="7"/>
      <c r="C197" s="10"/>
    </row>
    <row r="198" spans="1:3" ht="12.75">
      <c r="A198" s="7"/>
      <c r="B198" s="7"/>
      <c r="C198" s="10"/>
    </row>
    <row r="199" spans="1:3" ht="12.75">
      <c r="A199" s="7"/>
      <c r="B199" s="7"/>
      <c r="C199" s="10"/>
    </row>
    <row r="200" spans="1:3" ht="12.75">
      <c r="A200" s="7"/>
      <c r="B200" s="7"/>
      <c r="C200" s="10"/>
    </row>
    <row r="201" spans="1:3" ht="12.75">
      <c r="A201" s="7"/>
      <c r="B201" s="7"/>
      <c r="C201" s="10"/>
    </row>
    <row r="202" spans="1:3" ht="12.75">
      <c r="A202" s="7"/>
      <c r="B202" s="7"/>
      <c r="C202" s="10"/>
    </row>
    <row r="203" spans="1:3" ht="12.75">
      <c r="A203" s="7"/>
      <c r="B203" s="7"/>
      <c r="C203" s="10"/>
    </row>
    <row r="204" spans="1:3" ht="12.75">
      <c r="A204" s="7"/>
      <c r="B204" s="7"/>
      <c r="C204" s="10"/>
    </row>
    <row r="205" spans="1:3" ht="12.75">
      <c r="A205" s="7"/>
      <c r="B205" s="7"/>
      <c r="C205" s="10"/>
    </row>
    <row r="206" spans="1:3" ht="12.75">
      <c r="A206" s="7"/>
      <c r="B206" s="7"/>
      <c r="C206" s="10"/>
    </row>
    <row r="207" spans="1:3" ht="12.75">
      <c r="A207" s="7"/>
      <c r="B207" s="7"/>
      <c r="C207" s="10"/>
    </row>
    <row r="208" spans="1:3" ht="12.75">
      <c r="A208" s="7"/>
      <c r="B208" s="7"/>
      <c r="C208" s="10"/>
    </row>
    <row r="209" spans="1:3" ht="12.75">
      <c r="A209" s="7"/>
      <c r="B209" s="7"/>
      <c r="C209" s="10"/>
    </row>
    <row r="210" spans="1:3" ht="12.75">
      <c r="A210" s="7"/>
      <c r="B210" s="7"/>
      <c r="C210" s="10"/>
    </row>
    <row r="211" spans="1:3" ht="12.75">
      <c r="A211" s="7"/>
      <c r="B211" s="7"/>
      <c r="C211" s="10"/>
    </row>
    <row r="212" spans="1:3" ht="12.75">
      <c r="A212" s="7"/>
      <c r="B212" s="7"/>
      <c r="C212" s="10"/>
    </row>
    <row r="213" spans="1:3" ht="12.75">
      <c r="A213" s="7"/>
      <c r="B213" s="7"/>
      <c r="C213" s="10"/>
    </row>
    <row r="214" spans="1:3" ht="12.75">
      <c r="A214" s="7"/>
      <c r="B214" s="7"/>
      <c r="C214" s="10"/>
    </row>
    <row r="215" spans="1:3" ht="12.75">
      <c r="A215" s="7"/>
      <c r="B215" s="7"/>
      <c r="C215" s="10"/>
    </row>
    <row r="216" spans="1:3" ht="12.75">
      <c r="A216" s="7"/>
      <c r="B216" s="7"/>
      <c r="C216" s="10"/>
    </row>
    <row r="217" spans="1:3" ht="12.75">
      <c r="A217" s="7"/>
      <c r="B217" s="7"/>
      <c r="C217" s="10"/>
    </row>
    <row r="218" spans="1:3" ht="12.75">
      <c r="A218" s="7"/>
      <c r="B218" s="7"/>
      <c r="C218" s="10"/>
    </row>
    <row r="219" spans="1:3" ht="12.75">
      <c r="A219" s="7"/>
      <c r="B219" s="7"/>
      <c r="C219" s="10"/>
    </row>
    <row r="220" spans="1:3" ht="12.75">
      <c r="A220" s="7"/>
      <c r="B220" s="7"/>
      <c r="C220" s="10"/>
    </row>
    <row r="221" spans="1:3" ht="12.75">
      <c r="A221" s="7"/>
      <c r="B221" s="7"/>
      <c r="C221" s="10"/>
    </row>
    <row r="222" spans="1:3" ht="12.75">
      <c r="A222" s="7"/>
      <c r="B222" s="7"/>
      <c r="C222" s="10"/>
    </row>
    <row r="223" spans="1:3" ht="12.75">
      <c r="A223" s="7"/>
      <c r="B223" s="7"/>
      <c r="C223" s="10"/>
    </row>
    <row r="224" spans="1:3" ht="12.75">
      <c r="A224" s="7"/>
      <c r="B224" s="7"/>
      <c r="C224" s="10"/>
    </row>
    <row r="225" spans="1:3" ht="12.75">
      <c r="A225" s="7"/>
      <c r="B225" s="7"/>
      <c r="C225" s="10"/>
    </row>
    <row r="226" spans="1:3" ht="12.75">
      <c r="A226" s="7"/>
      <c r="B226" s="7"/>
      <c r="C226" s="10"/>
    </row>
    <row r="227" spans="1:3" ht="12.75">
      <c r="A227" s="7"/>
      <c r="B227" s="7"/>
      <c r="C227" s="10"/>
    </row>
    <row r="228" spans="1:3" ht="12.75">
      <c r="A228" s="7"/>
      <c r="B228" s="7"/>
      <c r="C228" s="10"/>
    </row>
    <row r="229" spans="1:3" ht="12.75">
      <c r="A229" s="7"/>
      <c r="B229" s="7"/>
      <c r="C229" s="10"/>
    </row>
    <row r="230" spans="1:3" ht="12.75">
      <c r="A230" s="7"/>
      <c r="B230" s="7"/>
      <c r="C230" s="10"/>
    </row>
    <row r="231" spans="1:3" ht="12.75">
      <c r="A231" s="7"/>
      <c r="B231" s="7"/>
      <c r="C231" s="10"/>
    </row>
    <row r="232" spans="1:3" ht="12.75">
      <c r="A232" s="7"/>
      <c r="B232" s="7"/>
      <c r="C232" s="10"/>
    </row>
    <row r="233" spans="1:3" ht="12.75">
      <c r="A233" s="7"/>
      <c r="B233" s="7"/>
      <c r="C233" s="10"/>
    </row>
    <row r="234" spans="1:3" ht="12.75">
      <c r="A234" s="7"/>
      <c r="B234" s="7"/>
      <c r="C234" s="10"/>
    </row>
    <row r="235" spans="1:3" ht="12.75">
      <c r="A235" s="7"/>
      <c r="B235" s="7"/>
      <c r="C235" s="10"/>
    </row>
    <row r="236" spans="1:3" ht="12.75">
      <c r="A236" s="7"/>
      <c r="B236" s="7"/>
      <c r="C236" s="10"/>
    </row>
    <row r="237" spans="1:3" ht="12.75">
      <c r="A237" s="7"/>
      <c r="B237" s="7"/>
      <c r="C237" s="10"/>
    </row>
    <row r="238" spans="1:3" ht="12.75">
      <c r="A238" s="7"/>
      <c r="B238" s="7"/>
      <c r="C238" s="10"/>
    </row>
    <row r="239" spans="1:3" ht="12.75">
      <c r="A239" s="7"/>
      <c r="B239" s="7"/>
      <c r="C239" s="10"/>
    </row>
    <row r="240" spans="1:3" ht="12.75">
      <c r="A240" s="7"/>
      <c r="B240" s="7"/>
      <c r="C240" s="10"/>
    </row>
    <row r="241" spans="1:3" ht="12.75">
      <c r="A241" s="7"/>
      <c r="B241" s="7"/>
      <c r="C241" s="10"/>
    </row>
    <row r="242" spans="1:3" ht="12.75">
      <c r="A242" s="7"/>
      <c r="B242" s="7"/>
      <c r="C242" s="10"/>
    </row>
    <row r="243" spans="1:3" ht="12.75">
      <c r="A243" s="7"/>
      <c r="B243" s="7"/>
      <c r="C243" s="10"/>
    </row>
    <row r="244" spans="1:3" ht="12.75">
      <c r="A244" s="7"/>
      <c r="B244" s="7"/>
      <c r="C244" s="10"/>
    </row>
    <row r="245" spans="1:3" ht="12.75">
      <c r="A245" s="7"/>
      <c r="B245" s="7"/>
      <c r="C245" s="10"/>
    </row>
    <row r="246" spans="1:3" ht="12.75">
      <c r="A246" s="7"/>
      <c r="B246" s="7"/>
      <c r="C246" s="10"/>
    </row>
    <row r="247" spans="1:3" ht="12.75">
      <c r="A247" s="7"/>
      <c r="B247" s="7"/>
      <c r="C247" s="10"/>
    </row>
    <row r="248" spans="1:3" ht="12.75">
      <c r="A248" s="7"/>
      <c r="B248" s="7"/>
      <c r="C248" s="10"/>
    </row>
    <row r="249" spans="1:3" ht="12.75">
      <c r="A249" s="7"/>
      <c r="B249" s="7"/>
      <c r="C249" s="10"/>
    </row>
    <row r="250" spans="1:3" ht="12.75">
      <c r="A250" s="7"/>
      <c r="B250" s="7"/>
      <c r="C250" s="10"/>
    </row>
    <row r="251" spans="1:3" ht="12.75">
      <c r="A251" s="7"/>
      <c r="B251" s="7"/>
      <c r="C251" s="10"/>
    </row>
    <row r="252" spans="1:3" ht="12.75">
      <c r="A252" s="7"/>
      <c r="B252" s="7"/>
      <c r="C252" s="10"/>
    </row>
    <row r="253" spans="1:3" ht="12.75">
      <c r="A253" s="7"/>
      <c r="B253" s="7"/>
      <c r="C253" s="10"/>
    </row>
    <row r="254" spans="1:3" ht="12.75">
      <c r="A254" s="7"/>
      <c r="B254" s="7"/>
      <c r="C254" s="10"/>
    </row>
    <row r="255" spans="1:3" ht="12.75">
      <c r="A255" s="7"/>
      <c r="B255" s="7"/>
      <c r="C255" s="10"/>
    </row>
    <row r="256" spans="1:3" ht="12.75">
      <c r="A256" s="7"/>
      <c r="B256" s="7"/>
      <c r="C256" s="10"/>
    </row>
    <row r="257" spans="1:3" ht="12.75">
      <c r="A257" s="7"/>
      <c r="B257" s="7"/>
      <c r="C257" s="10"/>
    </row>
    <row r="258" spans="1:3" ht="12.75">
      <c r="A258" s="7"/>
      <c r="B258" s="7"/>
      <c r="C258" s="10"/>
    </row>
    <row r="259" spans="1:3" ht="12.75">
      <c r="A259" s="7"/>
      <c r="B259" s="7"/>
      <c r="C259" s="10"/>
    </row>
    <row r="260" spans="1:3" ht="12.75">
      <c r="A260" s="7"/>
      <c r="B260" s="7"/>
      <c r="C260" s="10"/>
    </row>
    <row r="261" spans="1:3" ht="12.75">
      <c r="A261" s="7"/>
      <c r="B261" s="7"/>
      <c r="C261" s="10"/>
    </row>
    <row r="262" spans="1:3" ht="12.75">
      <c r="A262" s="7"/>
      <c r="B262" s="7"/>
      <c r="C262" s="10"/>
    </row>
    <row r="263" spans="1:3" ht="12.75">
      <c r="A263" s="7"/>
      <c r="B263" s="7"/>
      <c r="C263" s="10"/>
    </row>
    <row r="264" spans="1:3" ht="12.75">
      <c r="A264" s="7"/>
      <c r="B264" s="7"/>
      <c r="C264" s="10"/>
    </row>
    <row r="265" spans="1:3" ht="12.75">
      <c r="A265" s="7"/>
      <c r="B265" s="7"/>
      <c r="C265" s="10"/>
    </row>
    <row r="266" spans="1:3" ht="12.75">
      <c r="A266" s="7"/>
      <c r="B266" s="7"/>
      <c r="C266" s="10"/>
    </row>
    <row r="267" spans="1:3" ht="12.75">
      <c r="A267" s="7"/>
      <c r="B267" s="7"/>
      <c r="C267" s="10"/>
    </row>
    <row r="268" spans="1:3" ht="12.75">
      <c r="A268" s="7"/>
      <c r="B268" s="7"/>
      <c r="C268" s="10"/>
    </row>
    <row r="269" spans="1:3" ht="12.75">
      <c r="A269" s="7"/>
      <c r="B269" s="7"/>
      <c r="C269" s="10"/>
    </row>
    <row r="270" spans="1:3" ht="12.75">
      <c r="A270" s="7"/>
      <c r="B270" s="7"/>
      <c r="C270" s="10"/>
    </row>
    <row r="271" spans="1:3" ht="12.75">
      <c r="A271" s="7"/>
      <c r="B271" s="7"/>
      <c r="C271" s="10"/>
    </row>
    <row r="272" spans="1:3" ht="12.75">
      <c r="A272" s="7"/>
      <c r="B272" s="7"/>
      <c r="C272" s="10"/>
    </row>
    <row r="273" spans="1:3" ht="12.75">
      <c r="A273" s="7"/>
      <c r="B273" s="7"/>
      <c r="C273" s="10"/>
    </row>
    <row r="274" spans="1:3" ht="12.75">
      <c r="A274" s="7"/>
      <c r="B274" s="7"/>
      <c r="C274" s="10"/>
    </row>
    <row r="275" spans="1:3" ht="12.75">
      <c r="A275" s="7"/>
      <c r="B275" s="7"/>
      <c r="C275" s="10"/>
    </row>
    <row r="276" spans="1:3" ht="12.75">
      <c r="A276" s="7"/>
      <c r="B276" s="7"/>
      <c r="C276" s="10"/>
    </row>
    <row r="277" spans="1:3" ht="12.75">
      <c r="A277" s="7"/>
      <c r="B277" s="7"/>
      <c r="C277" s="10"/>
    </row>
    <row r="278" spans="1:3" ht="12.75">
      <c r="A278" s="7"/>
      <c r="B278" s="7"/>
      <c r="C278" s="10"/>
    </row>
    <row r="279" spans="1:3" ht="12.75">
      <c r="A279" s="7"/>
      <c r="B279" s="7"/>
      <c r="C279" s="10"/>
    </row>
    <row r="280" spans="1:3" ht="12.75">
      <c r="A280" s="7"/>
      <c r="B280" s="7"/>
      <c r="C280" s="10"/>
    </row>
    <row r="281" spans="1:3" ht="12.75">
      <c r="A281" s="7"/>
      <c r="B281" s="7"/>
      <c r="C281" s="10"/>
    </row>
    <row r="282" spans="1:3" ht="12.75">
      <c r="A282" s="7"/>
      <c r="B282" s="7"/>
      <c r="C282" s="10"/>
    </row>
    <row r="283" spans="1:3" ht="12.75">
      <c r="A283" s="7"/>
      <c r="B283" s="7"/>
      <c r="C283" s="10"/>
    </row>
    <row r="284" spans="1:3" ht="12.75">
      <c r="A284" s="7"/>
      <c r="B284" s="7"/>
      <c r="C284" s="10"/>
    </row>
    <row r="285" spans="1:3" ht="12.75">
      <c r="A285" s="7"/>
      <c r="B285" s="7"/>
      <c r="C285" s="10"/>
    </row>
    <row r="286" spans="1:3" ht="12.75">
      <c r="A286" s="7"/>
      <c r="B286" s="7"/>
      <c r="C286" s="10"/>
    </row>
    <row r="287" spans="1:3" ht="12.75">
      <c r="A287" s="7"/>
      <c r="B287" s="7"/>
      <c r="C287" s="10"/>
    </row>
    <row r="288" spans="1:3" ht="12.75">
      <c r="A288" s="7"/>
      <c r="B288" s="7"/>
      <c r="C288" s="10"/>
    </row>
    <row r="289" spans="1:3" ht="12.75">
      <c r="A289" s="7"/>
      <c r="B289" s="7"/>
      <c r="C289" s="10"/>
    </row>
    <row r="290" spans="1:3" ht="12.75">
      <c r="A290" s="7"/>
      <c r="B290" s="7"/>
      <c r="C290" s="10"/>
    </row>
    <row r="291" spans="1:3" ht="12.75">
      <c r="A291" s="7"/>
      <c r="B291" s="7"/>
      <c r="C291" s="10"/>
    </row>
    <row r="292" spans="1:3" ht="12.75">
      <c r="A292" s="7"/>
      <c r="B292" s="7"/>
      <c r="C292" s="10"/>
    </row>
    <row r="293" spans="1:3" ht="12.75">
      <c r="A293" s="7"/>
      <c r="B293" s="7"/>
      <c r="C293" s="10"/>
    </row>
    <row r="294" spans="1:3" ht="12.75">
      <c r="A294" s="7"/>
      <c r="B294" s="7"/>
      <c r="C294" s="10"/>
    </row>
    <row r="295" spans="1:3" ht="12.75">
      <c r="A295" s="7"/>
      <c r="B295" s="7"/>
      <c r="C295" s="10"/>
    </row>
    <row r="296" spans="1:3" ht="12.75">
      <c r="A296" s="7"/>
      <c r="B296" s="7"/>
      <c r="C296" s="10"/>
    </row>
    <row r="297" spans="1:3" ht="12.75">
      <c r="A297" s="7"/>
      <c r="B297" s="7"/>
      <c r="C297" s="10"/>
    </row>
    <row r="298" spans="1:3" ht="12.75">
      <c r="A298" s="7"/>
      <c r="B298" s="7"/>
      <c r="C298" s="10"/>
    </row>
    <row r="299" spans="1:3" ht="12.75">
      <c r="A299" s="7"/>
      <c r="B299" s="7"/>
      <c r="C299" s="10"/>
    </row>
    <row r="300" spans="1:3" ht="12.75">
      <c r="A300" s="7"/>
      <c r="B300" s="7"/>
      <c r="C300" s="10"/>
    </row>
    <row r="301" spans="1:3" ht="12.75">
      <c r="A301" s="7"/>
      <c r="B301" s="7"/>
      <c r="C301" s="10"/>
    </row>
    <row r="302" spans="1:3" ht="12.75">
      <c r="A302" s="7"/>
      <c r="B302" s="7"/>
      <c r="C302" s="10"/>
    </row>
    <row r="303" spans="1:3" ht="12.75">
      <c r="A303" s="7"/>
      <c r="B303" s="7"/>
      <c r="C303" s="10"/>
    </row>
    <row r="304" spans="1:3" ht="12.75">
      <c r="A304" s="7"/>
      <c r="B304" s="7"/>
      <c r="C304" s="10"/>
    </row>
    <row r="305" spans="1:3" ht="12.75">
      <c r="A305" s="7"/>
      <c r="B305" s="7"/>
      <c r="C305" s="10"/>
    </row>
    <row r="306" spans="1:3" ht="12.75">
      <c r="A306" s="7"/>
      <c r="B306" s="7"/>
      <c r="C306" s="10"/>
    </row>
    <row r="307" spans="1:3" ht="12.75">
      <c r="A307" s="7"/>
      <c r="B307" s="7"/>
      <c r="C307" s="10"/>
    </row>
    <row r="308" spans="1:3" ht="12.75">
      <c r="A308" s="7"/>
      <c r="B308" s="7"/>
      <c r="C308" s="10"/>
    </row>
    <row r="309" spans="1:3" ht="12.75">
      <c r="A309" s="7"/>
      <c r="B309" s="7"/>
      <c r="C309" s="10"/>
    </row>
    <row r="310" spans="1:3" ht="12.75">
      <c r="A310" s="7"/>
      <c r="B310" s="7"/>
      <c r="C310" s="10"/>
    </row>
    <row r="311" spans="1:3" ht="12.75">
      <c r="A311" s="7"/>
      <c r="B311" s="7"/>
      <c r="C311" s="10"/>
    </row>
    <row r="312" spans="1:3" ht="12.75">
      <c r="A312" s="7"/>
      <c r="B312" s="7"/>
      <c r="C312" s="10"/>
    </row>
    <row r="313" spans="1:3" ht="12.75">
      <c r="A313" s="7"/>
      <c r="B313" s="7"/>
      <c r="C313" s="10"/>
    </row>
    <row r="314" spans="1:3" ht="12.75">
      <c r="A314" s="7"/>
      <c r="B314" s="7"/>
      <c r="C314" s="10"/>
    </row>
    <row r="315" spans="1:3" ht="12.75">
      <c r="A315" s="7"/>
      <c r="B315" s="7"/>
      <c r="C315" s="10"/>
    </row>
    <row r="316" spans="1:3" ht="12.75">
      <c r="A316" s="7"/>
      <c r="B316" s="7"/>
      <c r="C316" s="10"/>
    </row>
    <row r="317" spans="1:3" ht="12.75">
      <c r="A317" s="7"/>
      <c r="B317" s="7"/>
      <c r="C317" s="10"/>
    </row>
    <row r="318" spans="1:3" ht="12.75">
      <c r="A318" s="7"/>
      <c r="B318" s="7"/>
      <c r="C318" s="10"/>
    </row>
    <row r="319" spans="1:3" ht="12.75">
      <c r="A319" s="7"/>
      <c r="B319" s="7"/>
      <c r="C319" s="10"/>
    </row>
    <row r="320" spans="1:3" ht="12.75">
      <c r="A320" s="7"/>
      <c r="B320" s="7"/>
      <c r="C320" s="10"/>
    </row>
    <row r="321" spans="1:3" ht="12.75">
      <c r="A321" s="7"/>
      <c r="B321" s="7"/>
      <c r="C321" s="10"/>
    </row>
    <row r="322" spans="1:3" ht="12.75">
      <c r="A322" s="7"/>
      <c r="B322" s="7"/>
      <c r="C322" s="10"/>
    </row>
    <row r="323" spans="1:3" ht="12.75">
      <c r="A323" s="7"/>
      <c r="B323" s="7"/>
      <c r="C323" s="10"/>
    </row>
    <row r="324" spans="1:3" ht="12.75">
      <c r="A324" s="7"/>
      <c r="B324" s="7"/>
      <c r="C324" s="10"/>
    </row>
    <row r="325" spans="1:3" ht="12.75">
      <c r="A325" s="7"/>
      <c r="B325" s="7"/>
      <c r="C325" s="10"/>
    </row>
    <row r="326" spans="1:3" ht="12.75">
      <c r="A326" s="7"/>
      <c r="B326" s="7"/>
      <c r="C326" s="10"/>
    </row>
    <row r="327" spans="1:3" ht="12.75">
      <c r="A327" s="7"/>
      <c r="B327" s="7"/>
      <c r="C327" s="10"/>
    </row>
    <row r="328" spans="1:3" ht="12.75">
      <c r="A328" s="7"/>
      <c r="B328" s="7"/>
      <c r="C328" s="10"/>
    </row>
    <row r="329" spans="1:3" ht="12.75">
      <c r="A329" s="7"/>
      <c r="B329" s="7"/>
      <c r="C329" s="10"/>
    </row>
    <row r="330" spans="1:3" ht="12.75">
      <c r="A330" s="7"/>
      <c r="B330" s="7"/>
      <c r="C330" s="10"/>
    </row>
    <row r="331" spans="1:3" ht="12.75">
      <c r="A331" s="7"/>
      <c r="B331" s="7"/>
      <c r="C331" s="10"/>
    </row>
    <row r="332" spans="1:3" ht="12.75">
      <c r="A332" s="7"/>
      <c r="B332" s="7"/>
      <c r="C332" s="10"/>
    </row>
    <row r="333" spans="1:3" ht="12.75">
      <c r="A333" s="7"/>
      <c r="B333" s="7"/>
      <c r="C333" s="10"/>
    </row>
    <row r="334" spans="1:3" ht="12.75">
      <c r="A334" s="7"/>
      <c r="B334" s="7"/>
      <c r="C334" s="10"/>
    </row>
    <row r="335" spans="1:3" ht="12.75">
      <c r="A335" s="7"/>
      <c r="B335" s="7"/>
      <c r="C335" s="10"/>
    </row>
    <row r="336" spans="1:3" ht="12.75">
      <c r="A336" s="7"/>
      <c r="B336" s="7"/>
      <c r="C336" s="10"/>
    </row>
    <row r="337" spans="1:3" ht="12.75">
      <c r="A337" s="7"/>
      <c r="B337" s="7"/>
      <c r="C337" s="10"/>
    </row>
    <row r="338" spans="1:3" ht="12.75">
      <c r="A338" s="7"/>
      <c r="B338" s="7"/>
      <c r="C338" s="10"/>
    </row>
    <row r="339" spans="1:3" ht="12.75">
      <c r="A339" s="7"/>
      <c r="B339" s="7"/>
      <c r="C339" s="10"/>
    </row>
    <row r="340" spans="1:3" ht="12.75">
      <c r="A340" s="7"/>
      <c r="B340" s="7"/>
      <c r="C340" s="10"/>
    </row>
    <row r="341" spans="1:3" ht="12.75">
      <c r="A341" s="7"/>
      <c r="B341" s="7"/>
      <c r="C341" s="10"/>
    </row>
    <row r="342" spans="1:3" ht="12.75">
      <c r="A342" s="7"/>
      <c r="B342" s="7"/>
      <c r="C342" s="10"/>
    </row>
    <row r="343" spans="1:3" ht="12.75">
      <c r="A343" s="7"/>
      <c r="B343" s="7"/>
      <c r="C343" s="10"/>
    </row>
    <row r="344" spans="1:3" ht="12.75">
      <c r="A344" s="7"/>
      <c r="B344" s="7"/>
      <c r="C344" s="10"/>
    </row>
    <row r="345" spans="1:3" ht="12.75">
      <c r="A345" s="7"/>
      <c r="B345" s="7"/>
      <c r="C345" s="10"/>
    </row>
    <row r="346" spans="1:3" ht="12.75">
      <c r="A346" s="7"/>
      <c r="B346" s="7"/>
      <c r="C346" s="10"/>
    </row>
    <row r="347" spans="1:3" ht="12.75">
      <c r="A347" s="7"/>
      <c r="B347" s="7"/>
      <c r="C347" s="10"/>
    </row>
    <row r="348" spans="1:3" ht="12.75">
      <c r="A348" s="7"/>
      <c r="B348" s="7"/>
      <c r="C348" s="10"/>
    </row>
    <row r="349" spans="1:3" ht="12.75">
      <c r="A349" s="7"/>
      <c r="B349" s="7"/>
      <c r="C349" s="10"/>
    </row>
    <row r="350" spans="1:3" ht="12.75">
      <c r="A350" s="7"/>
      <c r="B350" s="7"/>
      <c r="C350" s="10"/>
    </row>
    <row r="351" spans="1:3" ht="12.75">
      <c r="A351" s="7"/>
      <c r="B351" s="7"/>
      <c r="C351" s="10"/>
    </row>
    <row r="352" spans="1:3" ht="12.75">
      <c r="A352" s="7"/>
      <c r="B352" s="7"/>
      <c r="C352" s="10"/>
    </row>
    <row r="353" spans="1:3" ht="12.75">
      <c r="A353" s="7"/>
      <c r="B353" s="7"/>
      <c r="C353" s="10"/>
    </row>
    <row r="354" spans="1:3" ht="12.75">
      <c r="A354" s="7"/>
      <c r="B354" s="7"/>
      <c r="C354" s="10"/>
    </row>
    <row r="355" spans="1:3" ht="12.75">
      <c r="A355" s="7"/>
      <c r="B355" s="7"/>
      <c r="C355" s="10"/>
    </row>
    <row r="356" spans="1:3" ht="12.75">
      <c r="A356" s="7"/>
      <c r="B356" s="7"/>
      <c r="C356" s="10"/>
    </row>
    <row r="357" spans="1:3" ht="12.75">
      <c r="A357" s="7"/>
      <c r="B357" s="7"/>
      <c r="C357" s="10"/>
    </row>
    <row r="358" spans="1:3" ht="12.75">
      <c r="A358" s="7"/>
      <c r="B358" s="7"/>
      <c r="C358" s="10"/>
    </row>
    <row r="359" spans="1:3" ht="12.75">
      <c r="A359" s="7"/>
      <c r="B359" s="7"/>
      <c r="C359" s="10"/>
    </row>
    <row r="360" spans="1:3" ht="12.75">
      <c r="A360" s="7"/>
      <c r="B360" s="7"/>
      <c r="C360" s="10"/>
    </row>
    <row r="361" spans="1:3" ht="12.75">
      <c r="A361" s="7"/>
      <c r="B361" s="7"/>
      <c r="C361" s="10"/>
    </row>
    <row r="362" spans="1:3" ht="12.75">
      <c r="A362" s="7"/>
      <c r="B362" s="7"/>
      <c r="C362" s="10"/>
    </row>
    <row r="363" spans="1:3" ht="12.75">
      <c r="A363" s="7"/>
      <c r="B363" s="7"/>
      <c r="C363" s="10"/>
    </row>
    <row r="364" spans="1:3" ht="12.75">
      <c r="A364" s="7"/>
      <c r="B364" s="7"/>
      <c r="C364" s="10"/>
    </row>
    <row r="365" spans="1:3" ht="12.75">
      <c r="A365" s="7"/>
      <c r="B365" s="7"/>
      <c r="C365" s="10"/>
    </row>
    <row r="366" spans="1:3" ht="12.75">
      <c r="A366" s="7"/>
      <c r="B366" s="7"/>
      <c r="C366" s="10"/>
    </row>
    <row r="367" spans="1:3" ht="12.75">
      <c r="A367" s="7"/>
      <c r="B367" s="7"/>
      <c r="C367" s="10"/>
    </row>
    <row r="368" spans="1:3" ht="12.75">
      <c r="A368" s="7"/>
      <c r="B368" s="7"/>
      <c r="C368" s="10"/>
    </row>
    <row r="369" spans="1:3" ht="12.75">
      <c r="A369" s="7"/>
      <c r="B369" s="7"/>
      <c r="C369" s="10"/>
    </row>
    <row r="370" spans="1:3" ht="12.75">
      <c r="A370" s="7"/>
      <c r="B370" s="7"/>
      <c r="C370" s="10"/>
    </row>
    <row r="371" spans="1:3" ht="12.75">
      <c r="A371" s="7"/>
      <c r="B371" s="7"/>
      <c r="C371" s="10"/>
    </row>
    <row r="372" spans="1:3" ht="12.75">
      <c r="A372" s="7"/>
      <c r="B372" s="7"/>
      <c r="C372" s="10"/>
    </row>
    <row r="373" spans="1:3" ht="12.75">
      <c r="A373" s="7"/>
      <c r="B373" s="7"/>
      <c r="C373" s="10"/>
    </row>
    <row r="374" spans="1:3" ht="12.75">
      <c r="A374" s="7"/>
      <c r="B374" s="7"/>
      <c r="C374" s="10"/>
    </row>
    <row r="375" spans="1:3" ht="12.75">
      <c r="A375" s="7"/>
      <c r="B375" s="7"/>
      <c r="C375" s="10"/>
    </row>
    <row r="376" spans="1:3" ht="12.75">
      <c r="A376" s="7"/>
      <c r="B376" s="7"/>
      <c r="C376" s="10"/>
    </row>
    <row r="377" spans="1:3" ht="12.75">
      <c r="A377" s="7"/>
      <c r="B377" s="7"/>
      <c r="C377" s="10"/>
    </row>
    <row r="378" spans="1:3" ht="12.75">
      <c r="A378" s="7"/>
      <c r="B378" s="7"/>
      <c r="C378" s="10"/>
    </row>
    <row r="379" spans="1:3" ht="12.75">
      <c r="A379" s="7"/>
      <c r="B379" s="7"/>
      <c r="C379" s="10"/>
    </row>
    <row r="380" spans="1:3" ht="12.75">
      <c r="A380" s="7"/>
      <c r="B380" s="7"/>
      <c r="C380" s="10"/>
    </row>
    <row r="381" spans="1:3" ht="12.75">
      <c r="A381" s="7"/>
      <c r="B381" s="7"/>
      <c r="C381" s="10"/>
    </row>
    <row r="382" spans="1:3" ht="12.75">
      <c r="A382" s="7"/>
      <c r="B382" s="7"/>
      <c r="C382" s="10"/>
    </row>
    <row r="383" spans="1:3" ht="12.75">
      <c r="A383" s="7"/>
      <c r="B383" s="7"/>
      <c r="C383" s="10"/>
    </row>
    <row r="384" spans="1:3" ht="12.75">
      <c r="A384" s="7"/>
      <c r="B384" s="7"/>
      <c r="C384" s="10"/>
    </row>
    <row r="385" spans="1:3" ht="12.75">
      <c r="A385" s="7"/>
      <c r="B385" s="7"/>
      <c r="C385" s="10"/>
    </row>
    <row r="386" spans="1:3" ht="12.75">
      <c r="A386" s="7"/>
      <c r="B386" s="7"/>
      <c r="C386" s="10"/>
    </row>
    <row r="387" spans="1:3" ht="12.75">
      <c r="A387" s="7"/>
      <c r="B387" s="7"/>
      <c r="C387" s="10"/>
    </row>
    <row r="388" spans="1:3" ht="12.75">
      <c r="A388" s="7"/>
      <c r="B388" s="7"/>
      <c r="C388" s="10"/>
    </row>
    <row r="389" spans="1:3" ht="12.75">
      <c r="A389" s="7"/>
      <c r="B389" s="7"/>
      <c r="C389" s="10"/>
    </row>
    <row r="390" spans="1:3" ht="12.75">
      <c r="A390" s="7"/>
      <c r="B390" s="7"/>
      <c r="C390" s="10"/>
    </row>
    <row r="391" spans="1:3" ht="12.75">
      <c r="A391" s="7"/>
      <c r="B391" s="7"/>
      <c r="C391" s="10"/>
    </row>
    <row r="392" spans="1:3" ht="12.75">
      <c r="A392" s="7"/>
      <c r="B392" s="7"/>
      <c r="C392" s="10"/>
    </row>
    <row r="393" spans="1:3" ht="12.75">
      <c r="A393" s="7"/>
      <c r="B393" s="7"/>
      <c r="C393" s="10"/>
    </row>
    <row r="394" spans="1:3" ht="12.75">
      <c r="A394" s="7"/>
      <c r="B394" s="7"/>
      <c r="C394" s="10"/>
    </row>
    <row r="395" spans="1:3" ht="12.75">
      <c r="A395" s="7"/>
      <c r="B395" s="7"/>
      <c r="C395" s="10"/>
    </row>
    <row r="396" spans="1:3" ht="12.75">
      <c r="A396" s="7"/>
      <c r="B396" s="7"/>
      <c r="C396" s="10"/>
    </row>
    <row r="397" spans="1:3" ht="12.75">
      <c r="A397" s="7"/>
      <c r="B397" s="7"/>
      <c r="C397" s="10"/>
    </row>
    <row r="398" spans="1:3" ht="12.75">
      <c r="A398" s="7"/>
      <c r="B398" s="7"/>
      <c r="C398" s="10"/>
    </row>
    <row r="399" spans="1:3" ht="12.75">
      <c r="A399" s="7"/>
      <c r="B399" s="7"/>
      <c r="C399" s="10"/>
    </row>
    <row r="400" spans="1:3" ht="12.75">
      <c r="A400" s="7"/>
      <c r="B400" s="7"/>
      <c r="C400" s="10"/>
    </row>
    <row r="401" spans="1:3" ht="12.75">
      <c r="A401" s="7"/>
      <c r="B401" s="7"/>
      <c r="C401" s="10"/>
    </row>
    <row r="402" spans="1:3" ht="12.75">
      <c r="A402" s="7"/>
      <c r="B402" s="7"/>
      <c r="C402" s="10"/>
    </row>
    <row r="403" spans="1:3" ht="12.75">
      <c r="A403" s="7"/>
      <c r="B403" s="7"/>
      <c r="C403" s="10"/>
    </row>
    <row r="404" spans="1:3" ht="12.75">
      <c r="A404" s="7"/>
      <c r="B404" s="7"/>
      <c r="C404" s="10"/>
    </row>
    <row r="405" spans="1:3" ht="12.75">
      <c r="A405" s="7"/>
      <c r="B405" s="7"/>
      <c r="C405" s="10"/>
    </row>
    <row r="406" spans="1:3" ht="12.75">
      <c r="A406" s="7"/>
      <c r="B406" s="7"/>
      <c r="C406" s="10"/>
    </row>
    <row r="407" spans="1:3" ht="12.75">
      <c r="A407" s="7"/>
      <c r="B407" s="7"/>
      <c r="C407" s="10"/>
    </row>
    <row r="408" spans="1:3" ht="12.75">
      <c r="A408" s="7"/>
      <c r="B408" s="7"/>
      <c r="C408" s="10"/>
    </row>
    <row r="409" spans="1:3" ht="12.75">
      <c r="A409" s="7"/>
      <c r="B409" s="7"/>
      <c r="C409" s="10"/>
    </row>
    <row r="410" spans="1:3" ht="12.75">
      <c r="A410" s="7"/>
      <c r="B410" s="7"/>
      <c r="C410" s="10"/>
    </row>
    <row r="411" spans="1:3" ht="12.75">
      <c r="A411" s="7"/>
      <c r="B411" s="7"/>
      <c r="C411" s="10"/>
    </row>
    <row r="412" spans="1:3" ht="12.75">
      <c r="A412" s="7"/>
      <c r="B412" s="7"/>
      <c r="C412" s="10"/>
    </row>
    <row r="413" spans="1:3" ht="12.75">
      <c r="A413" s="7"/>
      <c r="B413" s="7"/>
      <c r="C413" s="10"/>
    </row>
    <row r="414" spans="1:3" ht="12.75">
      <c r="A414" s="7"/>
      <c r="B414" s="7"/>
      <c r="C414" s="10"/>
    </row>
    <row r="415" spans="1:3" ht="12.75">
      <c r="A415" s="7"/>
      <c r="B415" s="7"/>
      <c r="C415" s="10"/>
    </row>
    <row r="416" spans="1:3" ht="12.75">
      <c r="A416" s="7"/>
      <c r="B416" s="7"/>
      <c r="C416" s="10"/>
    </row>
    <row r="417" spans="1:3" ht="12.75">
      <c r="A417" s="7"/>
      <c r="B417" s="7"/>
      <c r="C417" s="10"/>
    </row>
    <row r="418" spans="1:3" ht="12.75">
      <c r="A418" s="7"/>
      <c r="B418" s="7"/>
      <c r="C418" s="10"/>
    </row>
    <row r="419" spans="1:3" ht="12.75">
      <c r="A419" s="7"/>
      <c r="B419" s="7"/>
      <c r="C419" s="10"/>
    </row>
    <row r="420" spans="1:3" ht="12.75">
      <c r="A420" s="7"/>
      <c r="B420" s="7"/>
      <c r="C420" s="10"/>
    </row>
    <row r="421" spans="1:3" ht="12.75">
      <c r="A421" s="7"/>
      <c r="B421" s="7"/>
      <c r="C421" s="10"/>
    </row>
    <row r="422" spans="1:3" ht="12.75">
      <c r="A422" s="7"/>
      <c r="B422" s="7"/>
      <c r="C422" s="10"/>
    </row>
    <row r="423" spans="1:3" ht="12.75">
      <c r="A423" s="7"/>
      <c r="B423" s="7"/>
      <c r="C423" s="10"/>
    </row>
    <row r="424" spans="1:3" ht="12.75">
      <c r="A424" s="7"/>
      <c r="B424" s="7"/>
      <c r="C424" s="10"/>
    </row>
    <row r="425" spans="1:3" ht="12.75">
      <c r="A425" s="7"/>
      <c r="B425" s="7"/>
      <c r="C425" s="10"/>
    </row>
    <row r="426" spans="1:3" ht="12.75">
      <c r="A426" s="7"/>
      <c r="B426" s="7"/>
      <c r="C426" s="10"/>
    </row>
    <row r="427" spans="1:3" ht="12.75">
      <c r="A427" s="7"/>
      <c r="B427" s="7"/>
      <c r="C427" s="10"/>
    </row>
    <row r="428" spans="1:3" ht="12.75">
      <c r="A428" s="7"/>
      <c r="B428" s="7"/>
      <c r="C428" s="10"/>
    </row>
    <row r="429" spans="1:3" ht="12.75">
      <c r="A429" s="7"/>
      <c r="B429" s="7"/>
      <c r="C429" s="10"/>
    </row>
    <row r="430" spans="1:3" ht="12.75">
      <c r="A430" s="7"/>
      <c r="B430" s="7"/>
      <c r="C430" s="10"/>
    </row>
    <row r="431" spans="1:3" ht="12.75">
      <c r="A431" s="7"/>
      <c r="B431" s="7"/>
      <c r="C431" s="10"/>
    </row>
    <row r="432" spans="1:3" ht="12.75">
      <c r="A432" s="7"/>
      <c r="B432" s="7"/>
      <c r="C432" s="10"/>
    </row>
    <row r="433" spans="1:3" ht="12.75">
      <c r="A433" s="7"/>
      <c r="B433" s="7"/>
      <c r="C433" s="10"/>
    </row>
    <row r="434" spans="1:3" ht="12.75">
      <c r="A434" s="7"/>
      <c r="B434" s="7"/>
      <c r="C434" s="10"/>
    </row>
    <row r="435" spans="1:3" ht="12.75">
      <c r="A435" s="7"/>
      <c r="B435" s="7"/>
      <c r="C435" s="10"/>
    </row>
    <row r="436" spans="1:3" ht="12.75">
      <c r="A436" s="7"/>
      <c r="B436" s="7"/>
      <c r="C436" s="10"/>
    </row>
    <row r="437" spans="1:3" ht="12.75">
      <c r="A437" s="7"/>
      <c r="B437" s="7"/>
      <c r="C437" s="10"/>
    </row>
    <row r="438" spans="1:3" ht="12.75">
      <c r="A438" s="7"/>
      <c r="B438" s="7"/>
      <c r="C438" s="10"/>
    </row>
    <row r="439" spans="1:3" ht="12.75">
      <c r="A439" s="7"/>
      <c r="B439" s="7"/>
      <c r="C439" s="10"/>
    </row>
    <row r="440" spans="1:3" ht="12.75">
      <c r="A440" s="7"/>
      <c r="B440" s="7"/>
      <c r="C440" s="10"/>
    </row>
    <row r="441" spans="1:3" ht="12.75">
      <c r="A441" s="7"/>
      <c r="B441" s="7"/>
      <c r="C441" s="10"/>
    </row>
    <row r="442" spans="1:3" ht="12.75">
      <c r="A442" s="7"/>
      <c r="B442" s="7"/>
      <c r="C442" s="10"/>
    </row>
    <row r="443" spans="1:3" ht="12.75">
      <c r="A443" s="7"/>
      <c r="B443" s="7"/>
      <c r="C443" s="10"/>
    </row>
    <row r="444" spans="1:3" ht="12.75">
      <c r="A444" s="7"/>
      <c r="B444" s="7"/>
      <c r="C444" s="10"/>
    </row>
    <row r="445" spans="1:3" ht="12.75">
      <c r="A445" s="7"/>
      <c r="B445" s="7"/>
      <c r="C445" s="10"/>
    </row>
    <row r="446" spans="1:3" ht="12.75">
      <c r="A446" s="7"/>
      <c r="B446" s="7"/>
      <c r="C446" s="10"/>
    </row>
    <row r="447" spans="1:3" ht="12.75">
      <c r="A447" s="7"/>
      <c r="B447" s="7"/>
      <c r="C447" s="10"/>
    </row>
    <row r="448" spans="1:3" ht="12.75">
      <c r="A448" s="7"/>
      <c r="B448" s="7"/>
      <c r="C448" s="10"/>
    </row>
    <row r="449" spans="1:3" ht="12.75">
      <c r="A449" s="7"/>
      <c r="B449" s="7"/>
      <c r="C449" s="10"/>
    </row>
    <row r="450" spans="1:3" ht="12.75">
      <c r="A450" s="7"/>
      <c r="B450" s="7"/>
      <c r="C450" s="10"/>
    </row>
    <row r="451" spans="1:3" ht="12.75">
      <c r="A451" s="7"/>
      <c r="B451" s="7"/>
      <c r="C451" s="10"/>
    </row>
    <row r="452" spans="1:3" ht="12.75">
      <c r="A452" s="7"/>
      <c r="B452" s="7"/>
      <c r="C452" s="10"/>
    </row>
    <row r="453" spans="1:3" ht="12.75">
      <c r="A453" s="7"/>
      <c r="B453" s="7"/>
      <c r="C453" s="10"/>
    </row>
    <row r="454" spans="1:3" ht="12.75">
      <c r="A454" s="7"/>
      <c r="B454" s="7"/>
      <c r="C454" s="10"/>
    </row>
    <row r="455" spans="1:3" ht="12.75">
      <c r="A455" s="7"/>
      <c r="B455" s="7"/>
      <c r="C455" s="10"/>
    </row>
    <row r="456" spans="1:3" ht="12.75">
      <c r="A456" s="7"/>
      <c r="B456" s="7"/>
      <c r="C456" s="10"/>
    </row>
    <row r="457" spans="1:3" ht="12.75">
      <c r="A457" s="7"/>
      <c r="B457" s="7"/>
      <c r="C457" s="10"/>
    </row>
    <row r="458" spans="1:3" ht="12.75">
      <c r="A458" s="7"/>
      <c r="B458" s="7"/>
      <c r="C458" s="10"/>
    </row>
    <row r="459" spans="1:3" ht="12.75">
      <c r="A459" s="7"/>
      <c r="B459" s="7"/>
      <c r="C459" s="10"/>
    </row>
    <row r="460" spans="1:3" ht="12.75">
      <c r="A460" s="7"/>
      <c r="B460" s="7"/>
      <c r="C460" s="10"/>
    </row>
    <row r="461" spans="1:3" ht="12.75">
      <c r="A461" s="7"/>
      <c r="B461" s="7"/>
      <c r="C461" s="10"/>
    </row>
    <row r="462" spans="1:3" ht="12.75">
      <c r="A462" s="7"/>
      <c r="B462" s="7"/>
      <c r="C462" s="10"/>
    </row>
    <row r="463" spans="1:3" ht="12.75">
      <c r="A463" s="7"/>
      <c r="B463" s="7"/>
      <c r="C463" s="10"/>
    </row>
    <row r="464" spans="1:3" ht="12.75">
      <c r="A464" s="7"/>
      <c r="B464" s="7"/>
      <c r="C464" s="10"/>
    </row>
    <row r="465" spans="1:3" ht="12.75">
      <c r="A465" s="7"/>
      <c r="B465" s="7"/>
      <c r="C465" s="10"/>
    </row>
    <row r="466" spans="1:3" ht="12.75">
      <c r="A466" s="7"/>
      <c r="B466" s="7"/>
      <c r="C466" s="10"/>
    </row>
    <row r="467" spans="1:3" ht="12.75">
      <c r="A467" s="7"/>
      <c r="B467" s="7"/>
      <c r="C467" s="10"/>
    </row>
    <row r="468" spans="1:3" ht="12.75">
      <c r="A468" s="7"/>
      <c r="B468" s="7"/>
      <c r="C468" s="10"/>
    </row>
    <row r="469" spans="1:3" ht="12.75">
      <c r="A469" s="7"/>
      <c r="B469" s="7"/>
      <c r="C469" s="10"/>
    </row>
    <row r="470" spans="1:3" ht="12.75">
      <c r="A470" s="7"/>
      <c r="B470" s="7"/>
      <c r="C470" s="10"/>
    </row>
    <row r="471" spans="1:3" ht="12.75">
      <c r="A471" s="7"/>
      <c r="B471" s="7"/>
      <c r="C471" s="10"/>
    </row>
    <row r="472" spans="1:3" ht="12.75">
      <c r="A472" s="7"/>
      <c r="B472" s="7"/>
      <c r="C472" s="10"/>
    </row>
    <row r="473" spans="1:3" ht="12.75">
      <c r="A473" s="7"/>
      <c r="B473" s="7"/>
      <c r="C473" s="10"/>
    </row>
    <row r="474" spans="1:3" ht="12.75">
      <c r="A474" s="7"/>
      <c r="B474" s="7"/>
      <c r="C474" s="10"/>
    </row>
    <row r="475" spans="1:3" ht="12.75">
      <c r="A475" s="7"/>
      <c r="B475" s="7"/>
      <c r="C475" s="10"/>
    </row>
    <row r="476" spans="1:3" ht="12.75">
      <c r="A476" s="7"/>
      <c r="B476" s="7"/>
      <c r="C476" s="10"/>
    </row>
    <row r="477" spans="1:3" ht="12.75">
      <c r="A477" s="7"/>
      <c r="B477" s="7"/>
      <c r="C477" s="10"/>
    </row>
    <row r="478" spans="1:3" ht="12.75">
      <c r="A478" s="7"/>
      <c r="B478" s="7"/>
      <c r="C478" s="10"/>
    </row>
    <row r="479" spans="1:3" ht="12.75">
      <c r="A479" s="7"/>
      <c r="B479" s="7"/>
      <c r="C479" s="10"/>
    </row>
    <row r="480" spans="1:3" ht="12.75">
      <c r="A480" s="7"/>
      <c r="B480" s="7"/>
      <c r="C480" s="10"/>
    </row>
    <row r="481" spans="1:3" ht="12.75">
      <c r="A481" s="7"/>
      <c r="B481" s="7"/>
      <c r="C481" s="10"/>
    </row>
    <row r="482" spans="1:3" ht="12.75">
      <c r="A482" s="7"/>
      <c r="B482" s="7"/>
      <c r="C482" s="10"/>
    </row>
    <row r="483" spans="1:3" ht="12.75">
      <c r="A483" s="7"/>
      <c r="B483" s="7"/>
      <c r="C483" s="10"/>
    </row>
    <row r="484" spans="1:3" ht="12.75">
      <c r="A484" s="7"/>
      <c r="B484" s="7"/>
      <c r="C484" s="10"/>
    </row>
    <row r="485" spans="1:3" ht="12.75">
      <c r="A485" s="7"/>
      <c r="B485" s="7"/>
      <c r="C485" s="10"/>
    </row>
    <row r="486" spans="1:3" ht="12.75">
      <c r="A486" s="7"/>
      <c r="B486" s="7"/>
      <c r="C486" s="10"/>
    </row>
    <row r="487" spans="1:3" ht="12.75">
      <c r="A487" s="7"/>
      <c r="B487" s="7"/>
      <c r="C487" s="10"/>
    </row>
    <row r="488" spans="1:3" ht="12.75">
      <c r="A488" s="7"/>
      <c r="B488" s="7"/>
      <c r="C488" s="10"/>
    </row>
    <row r="489" spans="1:3" ht="12.75">
      <c r="A489" s="7"/>
      <c r="B489" s="7"/>
      <c r="C489" s="10"/>
    </row>
    <row r="490" spans="1:3" ht="12.75">
      <c r="A490" s="7"/>
      <c r="B490" s="7"/>
      <c r="C490" s="10"/>
    </row>
    <row r="491" spans="1:3" ht="12.75">
      <c r="A491" s="7"/>
      <c r="B491" s="7"/>
      <c r="C491" s="10"/>
    </row>
    <row r="492" spans="1:3" ht="12.75">
      <c r="A492" s="7"/>
      <c r="B492" s="7"/>
      <c r="C492" s="10"/>
    </row>
    <row r="493" spans="1:3" ht="12.75">
      <c r="A493" s="7"/>
      <c r="B493" s="7"/>
      <c r="C493" s="10"/>
    </row>
    <row r="494" spans="1:3" ht="12.75">
      <c r="A494" s="7"/>
      <c r="B494" s="7"/>
      <c r="C494" s="10"/>
    </row>
    <row r="495" spans="1:3" ht="12.75">
      <c r="A495" s="7"/>
      <c r="B495" s="7"/>
      <c r="C495" s="10"/>
    </row>
    <row r="496" spans="1:3" ht="12.75">
      <c r="A496" s="7"/>
      <c r="B496" s="7"/>
      <c r="C496" s="10"/>
    </row>
    <row r="497" spans="1:3" ht="12.75">
      <c r="A497" s="7"/>
      <c r="B497" s="7"/>
      <c r="C497" s="10"/>
    </row>
    <row r="498" spans="1:3" ht="12.75">
      <c r="A498" s="7"/>
      <c r="B498" s="7"/>
      <c r="C498" s="10"/>
    </row>
    <row r="499" spans="1:3" ht="12.75">
      <c r="A499" s="7"/>
      <c r="B499" s="7"/>
      <c r="C499" s="10"/>
    </row>
    <row r="500" spans="1:3" ht="12.75">
      <c r="A500" s="7"/>
      <c r="B500" s="7"/>
      <c r="C500" s="10"/>
    </row>
    <row r="501" spans="1:3" ht="12.75">
      <c r="A501" s="7"/>
      <c r="B501" s="7"/>
      <c r="C501" s="10"/>
    </row>
    <row r="502" spans="1:3" ht="12.75">
      <c r="A502" s="7"/>
      <c r="B502" s="7"/>
      <c r="C502" s="10"/>
    </row>
    <row r="503" spans="1:3" ht="12.75">
      <c r="A503" s="7"/>
      <c r="B503" s="7"/>
      <c r="C503" s="10"/>
    </row>
    <row r="504" spans="1:3" ht="12.75">
      <c r="A504" s="7"/>
      <c r="B504" s="7"/>
      <c r="C504" s="10"/>
    </row>
    <row r="505" spans="1:3" ht="12.75">
      <c r="A505" s="7"/>
      <c r="B505" s="7"/>
      <c r="C505" s="10"/>
    </row>
    <row r="506" spans="1:3" ht="12.75">
      <c r="A506" s="7"/>
      <c r="B506" s="7"/>
      <c r="C506" s="10"/>
    </row>
    <row r="507" spans="1:3" ht="12.75">
      <c r="A507" s="7"/>
      <c r="B507" s="7"/>
      <c r="C507" s="10"/>
    </row>
    <row r="508" spans="1:3" ht="12.75">
      <c r="A508" s="7"/>
      <c r="B508" s="7"/>
      <c r="C508" s="10"/>
    </row>
    <row r="509" spans="1:3" ht="12.75">
      <c r="A509" s="7"/>
      <c r="B509" s="7"/>
      <c r="C509" s="10"/>
    </row>
    <row r="510" spans="1:3" ht="12.75">
      <c r="A510" s="7"/>
      <c r="B510" s="7"/>
      <c r="C510" s="10"/>
    </row>
    <row r="511" spans="1:3" ht="12.75">
      <c r="A511" s="7"/>
      <c r="B511" s="7"/>
      <c r="C511" s="10"/>
    </row>
    <row r="512" spans="1:3" ht="12.75">
      <c r="A512" s="7"/>
      <c r="B512" s="7"/>
      <c r="C512" s="10"/>
    </row>
    <row r="513" spans="1:3" ht="12.75">
      <c r="A513" s="7"/>
      <c r="B513" s="7"/>
      <c r="C513" s="10"/>
    </row>
    <row r="514" spans="1:3" ht="12.75">
      <c r="A514" s="7"/>
      <c r="B514" s="7"/>
      <c r="C514" s="10"/>
    </row>
    <row r="515" spans="1:3" ht="12.75">
      <c r="A515" s="7"/>
      <c r="B515" s="7"/>
      <c r="C515" s="10"/>
    </row>
    <row r="516" spans="1:3" ht="12.75">
      <c r="A516" s="7"/>
      <c r="B516" s="7"/>
      <c r="C516" s="10"/>
    </row>
    <row r="517" spans="1:3" ht="12.75">
      <c r="A517" s="7"/>
      <c r="B517" s="7"/>
      <c r="C517" s="10"/>
    </row>
    <row r="518" spans="1:3" ht="12.75">
      <c r="A518" s="7"/>
      <c r="B518" s="7"/>
      <c r="C518" s="10"/>
    </row>
    <row r="519" spans="1:3" ht="12.75">
      <c r="A519" s="7"/>
      <c r="B519" s="7"/>
      <c r="C519" s="10"/>
    </row>
    <row r="520" spans="1:3" ht="12.75">
      <c r="A520" s="7"/>
      <c r="B520" s="7"/>
      <c r="C520" s="10"/>
    </row>
    <row r="521" spans="1:3" ht="12.75">
      <c r="A521" s="7"/>
      <c r="B521" s="7"/>
      <c r="C521" s="10"/>
    </row>
    <row r="522" spans="1:3" ht="12.75">
      <c r="A522" s="7"/>
      <c r="B522" s="7"/>
      <c r="C522" s="10"/>
    </row>
    <row r="523" spans="1:3" ht="12.75">
      <c r="A523" s="7"/>
      <c r="B523" s="7"/>
      <c r="C523" s="10"/>
    </row>
    <row r="524" spans="1:3" ht="12.75">
      <c r="A524" s="7"/>
      <c r="B524" s="7"/>
      <c r="C524" s="10"/>
    </row>
    <row r="525" spans="1:3" ht="12.75">
      <c r="A525" s="7"/>
      <c r="B525" s="7"/>
      <c r="C525" s="10"/>
    </row>
    <row r="526" spans="1:3" ht="12.75">
      <c r="A526" s="7"/>
      <c r="B526" s="7"/>
      <c r="C526" s="10"/>
    </row>
    <row r="527" spans="1:3" ht="12.75">
      <c r="A527" s="7"/>
      <c r="B527" s="7"/>
      <c r="C527" s="10"/>
    </row>
    <row r="528" spans="1:3" ht="12.75">
      <c r="A528" s="7"/>
      <c r="B528" s="7"/>
      <c r="C528" s="10"/>
    </row>
    <row r="529" spans="1:3" ht="12.75">
      <c r="A529" s="7"/>
      <c r="B529" s="7"/>
      <c r="C529" s="10"/>
    </row>
    <row r="530" spans="1:3" ht="12.75">
      <c r="A530" s="7"/>
      <c r="B530" s="7"/>
      <c r="C530" s="10"/>
    </row>
    <row r="531" spans="1:3" ht="12.75">
      <c r="A531" s="7"/>
      <c r="B531" s="7"/>
      <c r="C531" s="10"/>
    </row>
    <row r="532" spans="1:3" ht="12.75">
      <c r="A532" s="7"/>
      <c r="B532" s="7"/>
      <c r="C532" s="10"/>
    </row>
    <row r="533" spans="1:3" ht="12.75">
      <c r="A533" s="7"/>
      <c r="B533" s="7"/>
      <c r="C533" s="10"/>
    </row>
    <row r="534" spans="1:3" ht="12.75">
      <c r="A534" s="7"/>
      <c r="B534" s="7"/>
      <c r="C534" s="10"/>
    </row>
    <row r="535" spans="1:3" ht="12.75">
      <c r="A535" s="7"/>
      <c r="B535" s="7"/>
      <c r="C535" s="10"/>
    </row>
    <row r="536" spans="1:3" ht="12.75">
      <c r="A536" s="7"/>
      <c r="B536" s="7"/>
      <c r="C536" s="10"/>
    </row>
    <row r="537" spans="1:3" ht="12.75">
      <c r="A537" s="7"/>
      <c r="B537" s="7"/>
      <c r="C537" s="10"/>
    </row>
    <row r="538" spans="1:3" ht="12.75">
      <c r="A538" s="7"/>
      <c r="B538" s="7"/>
      <c r="C538" s="10"/>
    </row>
    <row r="539" spans="1:3" ht="12.75">
      <c r="A539" s="7"/>
      <c r="B539" s="7"/>
      <c r="C539" s="10"/>
    </row>
    <row r="540" spans="1:3" ht="12.75">
      <c r="A540" s="7"/>
      <c r="B540" s="7"/>
      <c r="C540" s="10"/>
    </row>
    <row r="541" spans="1:3" ht="12.75">
      <c r="A541" s="7"/>
      <c r="B541" s="7"/>
      <c r="C541" s="10"/>
    </row>
    <row r="542" spans="1:3" ht="12.75">
      <c r="A542" s="7"/>
      <c r="B542" s="7"/>
      <c r="C542" s="10"/>
    </row>
    <row r="543" spans="1:3" ht="12.75">
      <c r="A543" s="7"/>
      <c r="B543" s="7"/>
      <c r="C543" s="10"/>
    </row>
    <row r="544" spans="1:3" ht="12.75">
      <c r="A544" s="7"/>
      <c r="B544" s="7"/>
      <c r="C544" s="10"/>
    </row>
    <row r="545" spans="1:3" ht="12.75">
      <c r="A545" s="7"/>
      <c r="B545" s="7"/>
      <c r="C545" s="10"/>
    </row>
    <row r="546" spans="1:3" ht="12.75">
      <c r="A546" s="7"/>
      <c r="B546" s="7"/>
      <c r="C546" s="10"/>
    </row>
    <row r="547" spans="1:3" ht="12.75">
      <c r="A547" s="7"/>
      <c r="B547" s="7"/>
      <c r="C547" s="10"/>
    </row>
    <row r="548" spans="1:3" ht="12.75">
      <c r="A548" s="7"/>
      <c r="B548" s="7"/>
      <c r="C548" s="10"/>
    </row>
    <row r="549" spans="1:3" ht="12.75">
      <c r="A549" s="7"/>
      <c r="B549" s="7"/>
      <c r="C549" s="10"/>
    </row>
    <row r="550" spans="1:3" ht="12.75">
      <c r="A550" s="7"/>
      <c r="B550" s="7"/>
      <c r="C550" s="10"/>
    </row>
    <row r="551" spans="1:3" ht="12.75">
      <c r="A551" s="7"/>
      <c r="B551" s="7"/>
      <c r="C551" s="10"/>
    </row>
    <row r="552" spans="1:3" ht="12.75">
      <c r="A552" s="7"/>
      <c r="B552" s="7"/>
      <c r="C552" s="10"/>
    </row>
    <row r="553" spans="1:3" ht="12.75">
      <c r="A553" s="7"/>
      <c r="B553" s="7"/>
      <c r="C553" s="10"/>
    </row>
    <row r="554" spans="1:3" ht="12.75">
      <c r="A554" s="7"/>
      <c r="B554" s="7"/>
      <c r="C554" s="10"/>
    </row>
    <row r="555" spans="1:3" ht="12.75">
      <c r="A555" s="7"/>
      <c r="B555" s="7"/>
      <c r="C555" s="10"/>
    </row>
    <row r="556" spans="1:3" ht="12.75">
      <c r="A556" s="7"/>
      <c r="B556" s="7"/>
      <c r="C556" s="10"/>
    </row>
    <row r="557" spans="1:3" ht="12.75">
      <c r="A557" s="7"/>
      <c r="B557" s="7"/>
      <c r="C557" s="10"/>
    </row>
    <row r="558" spans="1:3" ht="12.75">
      <c r="A558" s="7"/>
      <c r="B558" s="7"/>
      <c r="C558" s="10"/>
    </row>
    <row r="559" spans="1:3" ht="12.75">
      <c r="A559" s="7"/>
      <c r="B559" s="7"/>
      <c r="C559" s="10"/>
    </row>
    <row r="560" spans="1:3" ht="12.75">
      <c r="A560" s="7"/>
      <c r="B560" s="7"/>
      <c r="C560" s="10"/>
    </row>
    <row r="561" spans="1:3" ht="12.75">
      <c r="A561" s="7"/>
      <c r="B561" s="7"/>
      <c r="C561" s="10"/>
    </row>
    <row r="562" spans="1:3" ht="12.75">
      <c r="A562" s="7"/>
      <c r="B562" s="7"/>
      <c r="C562" s="10"/>
    </row>
    <row r="563" spans="1:3" ht="12.75">
      <c r="A563" s="7"/>
      <c r="B563" s="7"/>
      <c r="C563" s="10"/>
    </row>
    <row r="564" spans="1:3" ht="12.75">
      <c r="A564" s="7"/>
      <c r="B564" s="7"/>
      <c r="C564" s="10"/>
    </row>
    <row r="565" spans="1:3" ht="12.75">
      <c r="A565" s="7"/>
      <c r="B565" s="7"/>
      <c r="C565" s="10"/>
    </row>
    <row r="566" spans="1:3" ht="12.75">
      <c r="A566" s="7"/>
      <c r="B566" s="7"/>
      <c r="C566" s="10"/>
    </row>
    <row r="567" spans="1:3" ht="12.75">
      <c r="A567" s="7"/>
      <c r="B567" s="7"/>
      <c r="C567" s="10"/>
    </row>
    <row r="568" spans="1:3" ht="12.75">
      <c r="A568" s="7"/>
      <c r="B568" s="7"/>
      <c r="C568" s="10"/>
    </row>
    <row r="569" spans="1:3" ht="12.75">
      <c r="A569" s="7"/>
      <c r="B569" s="7"/>
      <c r="C569" s="10"/>
    </row>
    <row r="570" spans="1:3" ht="12.75">
      <c r="A570" s="7"/>
      <c r="B570" s="7"/>
      <c r="C570" s="10"/>
    </row>
    <row r="571" spans="1:3" ht="12.75">
      <c r="A571" s="7"/>
      <c r="B571" s="7"/>
      <c r="C571" s="10"/>
    </row>
    <row r="572" spans="1:3" ht="12.75">
      <c r="A572" s="7"/>
      <c r="B572" s="7"/>
      <c r="C572" s="10"/>
    </row>
    <row r="573" spans="1:3" ht="12.75">
      <c r="A573" s="7"/>
      <c r="B573" s="7"/>
      <c r="C573" s="10"/>
    </row>
    <row r="574" spans="1:3" ht="12.75">
      <c r="A574" s="7"/>
      <c r="B574" s="7"/>
      <c r="C574" s="10"/>
    </row>
    <row r="575" spans="1:3" ht="12.75">
      <c r="A575" s="7"/>
      <c r="B575" s="7"/>
      <c r="C575" s="10"/>
    </row>
    <row r="576" spans="1:3" ht="12.75">
      <c r="A576" s="7"/>
      <c r="B576" s="7"/>
      <c r="C576" s="10"/>
    </row>
    <row r="577" spans="1:3" ht="12.75">
      <c r="A577" s="7"/>
      <c r="B577" s="7"/>
      <c r="C577" s="10"/>
    </row>
    <row r="578" spans="1:3" ht="12.75">
      <c r="A578" s="7"/>
      <c r="B578" s="7"/>
      <c r="C578" s="10"/>
    </row>
    <row r="579" spans="1:3" ht="12.75">
      <c r="A579" s="7"/>
      <c r="B579" s="7"/>
      <c r="C579" s="10"/>
    </row>
    <row r="580" spans="1:3" ht="12.75">
      <c r="A580" s="7"/>
      <c r="B580" s="7"/>
      <c r="C580" s="10"/>
    </row>
    <row r="581" spans="1:3" ht="12.75">
      <c r="A581" s="7"/>
      <c r="B581" s="7"/>
      <c r="C581" s="10"/>
    </row>
    <row r="582" spans="1:3" ht="12.75">
      <c r="A582" s="7"/>
      <c r="B582" s="7"/>
      <c r="C582" s="10"/>
    </row>
    <row r="583" spans="1:3" ht="12.75">
      <c r="A583" s="7"/>
      <c r="B583" s="7"/>
      <c r="C583" s="10"/>
    </row>
    <row r="584" spans="1:3" ht="12.75">
      <c r="A584" s="7"/>
      <c r="B584" s="7"/>
      <c r="C584" s="10"/>
    </row>
    <row r="585" spans="1:3" ht="12.75">
      <c r="A585" s="7"/>
      <c r="B585" s="7"/>
      <c r="C585" s="10"/>
    </row>
    <row r="586" spans="1:3" ht="12.75">
      <c r="A586" s="7"/>
      <c r="B586" s="7"/>
      <c r="C586" s="10"/>
    </row>
    <row r="587" spans="1:3" ht="12.75">
      <c r="A587" s="7"/>
      <c r="B587" s="7"/>
      <c r="C587" s="10"/>
    </row>
    <row r="588" spans="1:3" ht="12.75">
      <c r="A588" s="7"/>
      <c r="B588" s="7"/>
      <c r="C588" s="10"/>
    </row>
    <row r="589" spans="1:3" ht="12.75">
      <c r="A589" s="7"/>
      <c r="B589" s="7"/>
      <c r="C589" s="10"/>
    </row>
    <row r="590" spans="1:3" ht="12.75">
      <c r="A590" s="7"/>
      <c r="B590" s="7"/>
      <c r="C590" s="10"/>
    </row>
    <row r="591" spans="1:3" ht="12.75">
      <c r="A591" s="7"/>
      <c r="B591" s="7"/>
      <c r="C591" s="10"/>
    </row>
    <row r="592" spans="1:3" ht="12.75">
      <c r="A592" s="7"/>
      <c r="B592" s="7"/>
      <c r="C592" s="10"/>
    </row>
    <row r="593" spans="1:3" ht="12.75">
      <c r="A593" s="7"/>
      <c r="B593" s="7"/>
      <c r="C593" s="10"/>
    </row>
    <row r="594" spans="1:3" ht="12.75">
      <c r="A594" s="7"/>
      <c r="B594" s="7"/>
      <c r="C594" s="10"/>
    </row>
    <row r="595" spans="1:3" ht="12.75">
      <c r="A595" s="7"/>
      <c r="B595" s="7"/>
      <c r="C595" s="10"/>
    </row>
    <row r="596" spans="1:3" ht="12.75">
      <c r="A596" s="7"/>
      <c r="B596" s="7"/>
      <c r="C596" s="10"/>
    </row>
    <row r="597" spans="1:3" ht="12.75">
      <c r="A597" s="7"/>
      <c r="B597" s="7"/>
      <c r="C597" s="10"/>
    </row>
    <row r="598" spans="1:3" ht="12.75">
      <c r="A598" s="7"/>
      <c r="B598" s="7"/>
      <c r="C598" s="10"/>
    </row>
    <row r="599" spans="1:3" ht="12.75">
      <c r="A599" s="7"/>
      <c r="B599" s="7"/>
      <c r="C599" s="10"/>
    </row>
    <row r="600" spans="1:3" ht="12.75">
      <c r="A600" s="7"/>
      <c r="B600" s="7"/>
      <c r="C600" s="10"/>
    </row>
    <row r="601" spans="1:3" ht="12.75">
      <c r="A601" s="7"/>
      <c r="B601" s="7"/>
      <c r="C601" s="10"/>
    </row>
    <row r="602" spans="1:3" ht="12.75">
      <c r="A602" s="7"/>
      <c r="B602" s="7"/>
      <c r="C602" s="10"/>
    </row>
    <row r="603" spans="1:3" ht="12.75">
      <c r="A603" s="7"/>
      <c r="B603" s="7"/>
      <c r="C603" s="10"/>
    </row>
    <row r="604" spans="1:3" ht="12.75">
      <c r="A604" s="7"/>
      <c r="B604" s="7"/>
      <c r="C604" s="10"/>
    </row>
    <row r="605" spans="1:3" ht="12.75">
      <c r="A605" s="7"/>
      <c r="B605" s="7"/>
      <c r="C605" s="10"/>
    </row>
    <row r="606" spans="1:3" ht="12.75">
      <c r="A606" s="7"/>
      <c r="B606" s="7"/>
      <c r="C606" s="10"/>
    </row>
    <row r="607" spans="1:3" ht="12.75">
      <c r="A607" s="7"/>
      <c r="B607" s="7"/>
      <c r="C607" s="10"/>
    </row>
    <row r="608" spans="1:3" ht="12.75">
      <c r="A608" s="7"/>
      <c r="B608" s="7"/>
      <c r="C608" s="10"/>
    </row>
    <row r="609" spans="1:3" ht="12.75">
      <c r="A609" s="7"/>
      <c r="B609" s="7"/>
      <c r="C609" s="10"/>
    </row>
    <row r="610" spans="1:3" ht="12.75">
      <c r="A610" s="7"/>
      <c r="B610" s="7"/>
      <c r="C610" s="10"/>
    </row>
    <row r="611" spans="1:3" ht="12.75">
      <c r="A611" s="7"/>
      <c r="B611" s="7"/>
      <c r="C611" s="10"/>
    </row>
    <row r="612" spans="1:3" ht="12.75">
      <c r="A612" s="7"/>
      <c r="B612" s="7"/>
      <c r="C612" s="10"/>
    </row>
    <row r="613" spans="1:3" ht="12.75">
      <c r="A613" s="7"/>
      <c r="B613" s="7"/>
      <c r="C613" s="10"/>
    </row>
    <row r="614" spans="1:3" ht="12.75">
      <c r="A614" s="7"/>
      <c r="B614" s="7"/>
      <c r="C614" s="10"/>
    </row>
    <row r="615" spans="1:3" ht="12.75">
      <c r="A615" s="7"/>
      <c r="B615" s="7"/>
      <c r="C615" s="10"/>
    </row>
    <row r="616" spans="1:3" ht="12.75">
      <c r="A616" s="7"/>
      <c r="B616" s="7"/>
      <c r="C616" s="10"/>
    </row>
    <row r="617" spans="1:3" ht="12.75">
      <c r="A617" s="7"/>
      <c r="B617" s="7"/>
      <c r="C617" s="10"/>
    </row>
    <row r="618" spans="1:3" ht="12.75">
      <c r="A618" s="7"/>
      <c r="B618" s="7"/>
      <c r="C618" s="10"/>
    </row>
    <row r="619" spans="1:3" ht="12.75">
      <c r="A619" s="7"/>
      <c r="B619" s="7"/>
      <c r="C619" s="10"/>
    </row>
    <row r="620" spans="1:3" ht="12.75">
      <c r="A620" s="7"/>
      <c r="B620" s="7"/>
      <c r="C620" s="10"/>
    </row>
    <row r="621" spans="1:3" ht="12.75">
      <c r="A621" s="7"/>
      <c r="B621" s="7"/>
      <c r="C621" s="10"/>
    </row>
    <row r="622" spans="1:3" ht="12.75">
      <c r="A622" s="7"/>
      <c r="B622" s="7"/>
      <c r="C622" s="10"/>
    </row>
    <row r="623" spans="1:3" ht="12.75">
      <c r="A623" s="7"/>
      <c r="B623" s="7"/>
      <c r="C623" s="10"/>
    </row>
    <row r="624" spans="1:3" ht="12.75">
      <c r="A624" s="7"/>
      <c r="B624" s="7"/>
      <c r="C624" s="10"/>
    </row>
    <row r="625" spans="1:3" ht="12.75">
      <c r="A625" s="7"/>
      <c r="B625" s="7"/>
      <c r="C625" s="10"/>
    </row>
    <row r="626" spans="1:3" ht="12.75">
      <c r="A626" s="7"/>
      <c r="B626" s="7"/>
      <c r="C626" s="10"/>
    </row>
    <row r="627" spans="1:3" ht="12.75">
      <c r="A627" s="7"/>
      <c r="B627" s="7"/>
      <c r="C627" s="10"/>
    </row>
    <row r="628" spans="1:3" ht="12.75">
      <c r="A628" s="7"/>
      <c r="B628" s="7"/>
      <c r="C628" s="10"/>
    </row>
    <row r="629" spans="1:3" ht="12.75">
      <c r="A629" s="7"/>
      <c r="B629" s="7"/>
      <c r="C629" s="10"/>
    </row>
    <row r="630" spans="1:3" ht="12.75">
      <c r="A630" s="7"/>
      <c r="B630" s="7"/>
      <c r="C630" s="10"/>
    </row>
    <row r="631" spans="1:3" ht="12.75">
      <c r="A631" s="7"/>
      <c r="B631" s="7"/>
      <c r="C631" s="10"/>
    </row>
    <row r="632" spans="1:3" ht="12.75">
      <c r="A632" s="7"/>
      <c r="B632" s="7"/>
      <c r="C632" s="10"/>
    </row>
    <row r="633" spans="1:3" ht="12.75">
      <c r="A633" s="7"/>
      <c r="B633" s="7"/>
      <c r="C633" s="10"/>
    </row>
    <row r="634" spans="1:3" ht="12.75">
      <c r="A634" s="7"/>
      <c r="B634" s="7"/>
      <c r="C634" s="10"/>
    </row>
    <row r="635" spans="1:3" ht="12.75">
      <c r="A635" s="7"/>
      <c r="B635" s="7"/>
      <c r="C635" s="10"/>
    </row>
    <row r="636" spans="1:3" ht="12.75">
      <c r="A636" s="7"/>
      <c r="B636" s="7"/>
      <c r="C636" s="10"/>
    </row>
    <row r="637" spans="1:3" ht="12.75">
      <c r="A637" s="7"/>
      <c r="B637" s="7"/>
      <c r="C637" s="10"/>
    </row>
    <row r="638" spans="1:3" ht="12.75">
      <c r="A638" s="7"/>
      <c r="B638" s="7"/>
      <c r="C638" s="10"/>
    </row>
    <row r="639" spans="1:3" ht="12.75">
      <c r="A639" s="7"/>
      <c r="B639" s="7"/>
      <c r="C639" s="10"/>
    </row>
    <row r="640" spans="1:3" ht="12.75">
      <c r="A640" s="7"/>
      <c r="B640" s="7"/>
      <c r="C640" s="10"/>
    </row>
    <row r="641" spans="1:3" ht="12.75">
      <c r="A641" s="7"/>
      <c r="B641" s="7"/>
      <c r="C641" s="10"/>
    </row>
    <row r="642" spans="1:3" ht="12.75">
      <c r="A642" s="7"/>
      <c r="B642" s="7"/>
      <c r="C642" s="10"/>
    </row>
    <row r="643" spans="1:3" ht="12.75">
      <c r="A643" s="7"/>
      <c r="B643" s="7"/>
      <c r="C643" s="10"/>
    </row>
    <row r="644" spans="1:3" ht="12.75">
      <c r="A644" s="7"/>
      <c r="B644" s="7"/>
      <c r="C644" s="10"/>
    </row>
    <row r="645" spans="1:3" ht="12.75">
      <c r="A645" s="7"/>
      <c r="B645" s="7"/>
      <c r="C645" s="10"/>
    </row>
    <row r="646" spans="1:3" ht="12.75">
      <c r="A646" s="7"/>
      <c r="B646" s="7"/>
      <c r="C646" s="10"/>
    </row>
    <row r="647" spans="1:3" ht="12.75">
      <c r="A647" s="7"/>
      <c r="B647" s="7"/>
      <c r="C647" s="10"/>
    </row>
    <row r="648" spans="1:3" ht="12.75">
      <c r="A648" s="7"/>
      <c r="B648" s="7"/>
      <c r="C648" s="10"/>
    </row>
    <row r="649" spans="1:3" ht="12.75">
      <c r="A649" s="7"/>
      <c r="B649" s="7"/>
      <c r="C649" s="10"/>
    </row>
    <row r="650" spans="1:3" ht="12.75">
      <c r="A650" s="7"/>
      <c r="B650" s="7"/>
      <c r="C650" s="10"/>
    </row>
    <row r="651" spans="1:3" ht="12.75">
      <c r="A651" s="7"/>
      <c r="B651" s="7"/>
      <c r="C651" s="10"/>
    </row>
    <row r="652" spans="1:3" ht="12.75">
      <c r="A652" s="7"/>
      <c r="B652" s="7"/>
      <c r="C652" s="10"/>
    </row>
    <row r="653" spans="1:3" ht="12.75">
      <c r="A653" s="7"/>
      <c r="B653" s="7"/>
      <c r="C653" s="10"/>
    </row>
    <row r="654" spans="1:3" ht="12.75">
      <c r="A654" s="7"/>
      <c r="B654" s="7"/>
      <c r="C654" s="10"/>
    </row>
    <row r="655" spans="1:3" ht="12.75">
      <c r="A655" s="7"/>
      <c r="B655" s="7"/>
      <c r="C655" s="10"/>
    </row>
    <row r="656" spans="1:3" ht="12.75">
      <c r="A656" s="7"/>
      <c r="B656" s="7"/>
      <c r="C656" s="10"/>
    </row>
    <row r="657" spans="1:3" ht="12.75">
      <c r="A657" s="7"/>
      <c r="B657" s="7"/>
      <c r="C657" s="10"/>
    </row>
    <row r="658" spans="1:3" ht="12.75">
      <c r="A658" s="7"/>
      <c r="B658" s="7"/>
      <c r="C658" s="10"/>
    </row>
    <row r="659" spans="1:3" ht="12.75">
      <c r="A659" s="7"/>
      <c r="B659" s="7"/>
      <c r="C659" s="10"/>
    </row>
    <row r="660" spans="1:3" ht="12.75">
      <c r="A660" s="7"/>
      <c r="B660" s="7"/>
      <c r="C660" s="10"/>
    </row>
    <row r="661" spans="1:3" ht="12.75">
      <c r="A661" s="7"/>
      <c r="B661" s="7"/>
      <c r="C661" s="10"/>
    </row>
    <row r="662" spans="1:3" ht="12.75">
      <c r="A662" s="7"/>
      <c r="B662" s="7"/>
      <c r="C662" s="10"/>
    </row>
    <row r="663" spans="1:3" ht="12.75">
      <c r="A663" s="7"/>
      <c r="B663" s="7"/>
      <c r="C663" s="10"/>
    </row>
    <row r="664" spans="1:3" ht="12.75">
      <c r="A664" s="7"/>
      <c r="B664" s="7"/>
      <c r="C664" s="10"/>
    </row>
    <row r="665" spans="1:3" ht="12.75">
      <c r="A665" s="7"/>
      <c r="B665" s="7"/>
      <c r="C665" s="10"/>
    </row>
    <row r="666" spans="1:3" ht="12.75">
      <c r="A666" s="7"/>
      <c r="B666" s="7"/>
      <c r="C666" s="10"/>
    </row>
    <row r="667" spans="1:3" ht="12.75">
      <c r="A667" s="7"/>
      <c r="B667" s="7"/>
      <c r="C667" s="10"/>
    </row>
    <row r="668" spans="1:3" ht="12.75">
      <c r="A668" s="7"/>
      <c r="B668" s="7"/>
      <c r="C668" s="10"/>
    </row>
    <row r="669" spans="1:3" ht="12.75">
      <c r="A669" s="7"/>
      <c r="B669" s="7"/>
      <c r="C669" s="10"/>
    </row>
    <row r="670" spans="1:3" ht="12.75">
      <c r="A670" s="7"/>
      <c r="B670" s="7"/>
      <c r="C670" s="10"/>
    </row>
    <row r="671" spans="1:3" ht="12.75">
      <c r="A671" s="7"/>
      <c r="B671" s="7"/>
      <c r="C671" s="10"/>
    </row>
    <row r="672" spans="1:3" ht="12.75">
      <c r="A672" s="7"/>
      <c r="B672" s="7"/>
      <c r="C672" s="10"/>
    </row>
    <row r="673" spans="1:3" ht="12.75">
      <c r="A673" s="7"/>
      <c r="B673" s="7"/>
      <c r="C673" s="10"/>
    </row>
    <row r="674" spans="1:3" ht="12.75">
      <c r="A674" s="7"/>
      <c r="B674" s="7"/>
      <c r="C674" s="10"/>
    </row>
    <row r="675" spans="1:3" ht="12.75">
      <c r="A675" s="7"/>
      <c r="B675" s="7"/>
      <c r="C675" s="10"/>
    </row>
    <row r="676" spans="1:3" ht="12.75">
      <c r="A676" s="7"/>
      <c r="B676" s="7"/>
      <c r="C676" s="10"/>
    </row>
    <row r="677" spans="1:3" ht="12.75">
      <c r="A677" s="7"/>
      <c r="B677" s="7"/>
      <c r="C677" s="10"/>
    </row>
    <row r="678" spans="1:3" ht="12.75">
      <c r="A678" s="7"/>
      <c r="B678" s="7"/>
      <c r="C678" s="10"/>
    </row>
    <row r="679" spans="1:3" ht="12.75">
      <c r="A679" s="7"/>
      <c r="B679" s="7"/>
      <c r="C679" s="10"/>
    </row>
    <row r="680" spans="1:3" ht="12.75">
      <c r="A680" s="7"/>
      <c r="B680" s="7"/>
      <c r="C680" s="10"/>
    </row>
    <row r="681" spans="1:3" ht="12.75">
      <c r="A681" s="7"/>
      <c r="B681" s="7"/>
      <c r="C681" s="10"/>
    </row>
    <row r="682" spans="1:3" ht="12.75">
      <c r="A682" s="7"/>
      <c r="B682" s="7"/>
      <c r="C682" s="10"/>
    </row>
    <row r="683" spans="1:3" ht="12.75">
      <c r="A683" s="7"/>
      <c r="B683" s="7"/>
      <c r="C683" s="10"/>
    </row>
    <row r="684" spans="1:3" ht="12.75">
      <c r="A684" s="7"/>
      <c r="B684" s="7"/>
      <c r="C684" s="10"/>
    </row>
    <row r="685" spans="1:3" ht="12.75">
      <c r="A685" s="7"/>
      <c r="B685" s="7"/>
      <c r="C685" s="10"/>
    </row>
    <row r="686" spans="1:3" ht="12.75">
      <c r="A686" s="7"/>
      <c r="B686" s="7"/>
      <c r="C686" s="10"/>
    </row>
    <row r="687" spans="1:3" ht="12.75">
      <c r="A687" s="7"/>
      <c r="B687" s="7"/>
      <c r="C687" s="10"/>
    </row>
    <row r="688" spans="1:3" ht="12.75">
      <c r="A688" s="7"/>
      <c r="B688" s="7"/>
      <c r="C688" s="10"/>
    </row>
    <row r="689" spans="1:3" ht="12.75">
      <c r="A689" s="7"/>
      <c r="B689" s="7"/>
      <c r="C689" s="10"/>
    </row>
    <row r="690" spans="1:3" ht="12.75">
      <c r="A690" s="7"/>
      <c r="B690" s="7"/>
      <c r="C690" s="10"/>
    </row>
    <row r="691" spans="1:3" ht="12.75">
      <c r="A691" s="7"/>
      <c r="B691" s="7"/>
      <c r="C691" s="10"/>
    </row>
    <row r="692" spans="1:3" ht="12.75">
      <c r="A692" s="7"/>
      <c r="B692" s="7"/>
      <c r="C692" s="10"/>
    </row>
    <row r="693" spans="1:3" ht="12.75">
      <c r="A693" s="7"/>
      <c r="B693" s="7"/>
      <c r="C693" s="10"/>
    </row>
    <row r="694" spans="1:3" ht="12.75">
      <c r="A694" s="7"/>
      <c r="B694" s="7"/>
      <c r="C694" s="10"/>
    </row>
    <row r="695" spans="1:3" ht="12.75">
      <c r="A695" s="7"/>
      <c r="B695" s="7"/>
      <c r="C695" s="10"/>
    </row>
    <row r="696" spans="1:3" ht="12.75">
      <c r="A696" s="7"/>
      <c r="B696" s="7"/>
      <c r="C696" s="10"/>
    </row>
    <row r="697" spans="1:3" ht="12.75">
      <c r="A697" s="7"/>
      <c r="B697" s="7"/>
      <c r="C697" s="10"/>
    </row>
    <row r="698" spans="1:3" ht="12.75">
      <c r="A698" s="7"/>
      <c r="B698" s="7"/>
      <c r="C698" s="10"/>
    </row>
    <row r="699" spans="1:3" ht="12.75">
      <c r="A699" s="7"/>
      <c r="B699" s="7"/>
      <c r="C699" s="10"/>
    </row>
    <row r="700" spans="1:3" ht="12.75">
      <c r="A700" s="7"/>
      <c r="B700" s="7"/>
      <c r="C700" s="10"/>
    </row>
    <row r="701" spans="1:3" ht="12.75">
      <c r="A701" s="7"/>
      <c r="B701" s="7"/>
      <c r="C701" s="10"/>
    </row>
    <row r="702" spans="1:3" ht="12.75">
      <c r="A702" s="7"/>
      <c r="B702" s="7"/>
      <c r="C702" s="10"/>
    </row>
    <row r="703" spans="1:3" ht="12.75">
      <c r="A703" s="7"/>
      <c r="B703" s="7"/>
      <c r="C703" s="10"/>
    </row>
    <row r="704" spans="1:3" ht="12.75">
      <c r="A704" s="7"/>
      <c r="B704" s="7"/>
      <c r="C704" s="10"/>
    </row>
    <row r="705" spans="1:3" ht="12.75">
      <c r="A705" s="7"/>
      <c r="B705" s="7"/>
      <c r="C705" s="10"/>
    </row>
    <row r="706" spans="1:3" ht="12.75">
      <c r="A706" s="7"/>
      <c r="B706" s="7"/>
      <c r="C706" s="10"/>
    </row>
    <row r="707" spans="1:3" ht="12.75">
      <c r="A707" s="7"/>
      <c r="B707" s="7"/>
      <c r="C707" s="10"/>
    </row>
    <row r="708" spans="1:3" ht="12.75">
      <c r="A708" s="7"/>
      <c r="B708" s="7"/>
      <c r="C708" s="10"/>
    </row>
    <row r="709" spans="1:3" ht="12.75">
      <c r="A709" s="7"/>
      <c r="B709" s="7"/>
      <c r="C709" s="10"/>
    </row>
    <row r="710" spans="1:3" ht="12.75">
      <c r="A710" s="7"/>
      <c r="B710" s="7"/>
      <c r="C710" s="10"/>
    </row>
    <row r="711" spans="1:3" ht="12.75">
      <c r="A711" s="7"/>
      <c r="B711" s="7"/>
      <c r="C711" s="10"/>
    </row>
    <row r="712" spans="1:3" ht="12.75">
      <c r="A712" s="7"/>
      <c r="B712" s="7"/>
      <c r="C712" s="10"/>
    </row>
    <row r="713" spans="1:3" ht="12.75">
      <c r="A713" s="7"/>
      <c r="B713" s="7"/>
      <c r="C713" s="10"/>
    </row>
    <row r="714" spans="1:3" ht="12.75">
      <c r="A714" s="7"/>
      <c r="B714" s="7"/>
      <c r="C714" s="10"/>
    </row>
    <row r="715" spans="1:3" ht="12.75">
      <c r="A715" s="7"/>
      <c r="B715" s="7"/>
      <c r="C715" s="10"/>
    </row>
    <row r="716" spans="1:3" ht="12.75">
      <c r="A716" s="7"/>
      <c r="B716" s="7"/>
      <c r="C716" s="10"/>
    </row>
    <row r="717" spans="1:3" ht="12.75">
      <c r="A717" s="7"/>
      <c r="B717" s="7"/>
      <c r="C717" s="10"/>
    </row>
    <row r="718" spans="1:3" ht="12.75">
      <c r="A718" s="7"/>
      <c r="B718" s="7"/>
      <c r="C718" s="10"/>
    </row>
    <row r="719" spans="1:3" ht="12.75">
      <c r="A719" s="7"/>
      <c r="B719" s="7"/>
      <c r="C719" s="10"/>
    </row>
    <row r="720" spans="1:3" ht="12.75">
      <c r="A720" s="7"/>
      <c r="B720" s="7"/>
      <c r="C720" s="10"/>
    </row>
    <row r="721" spans="1:3" ht="12.75">
      <c r="A721" s="7"/>
      <c r="B721" s="7"/>
      <c r="C721" s="10"/>
    </row>
    <row r="722" spans="1:3" ht="12.75">
      <c r="A722" s="7"/>
      <c r="B722" s="7"/>
      <c r="C722" s="10"/>
    </row>
    <row r="723" spans="1:3" ht="12.75">
      <c r="A723" s="7"/>
      <c r="B723" s="7"/>
      <c r="C723" s="10"/>
    </row>
    <row r="724" spans="1:3" ht="12.75">
      <c r="A724" s="7"/>
      <c r="B724" s="7"/>
      <c r="C724" s="10"/>
    </row>
    <row r="725" spans="1:3" ht="12.75">
      <c r="A725" s="7"/>
      <c r="B725" s="7"/>
      <c r="C725" s="10"/>
    </row>
    <row r="726" spans="1:3" ht="12.75">
      <c r="A726" s="7"/>
      <c r="B726" s="7"/>
      <c r="C726" s="10"/>
    </row>
    <row r="727" spans="1:3" ht="12.75">
      <c r="A727" s="7"/>
      <c r="B727" s="7"/>
      <c r="C727" s="10"/>
    </row>
    <row r="728" spans="1:3" ht="12.75">
      <c r="A728" s="7"/>
      <c r="B728" s="7"/>
      <c r="C728" s="10"/>
    </row>
    <row r="729" spans="1:3" ht="12.75">
      <c r="A729" s="7"/>
      <c r="B729" s="7"/>
      <c r="C729" s="10"/>
    </row>
    <row r="730" spans="1:3" ht="12.75">
      <c r="A730" s="7"/>
      <c r="B730" s="7"/>
      <c r="C730" s="10"/>
    </row>
    <row r="731" spans="1:3" ht="12.75">
      <c r="A731" s="7"/>
      <c r="B731" s="7"/>
      <c r="C731" s="10"/>
    </row>
    <row r="732" spans="1:3" ht="12.75">
      <c r="A732" s="7"/>
      <c r="B732" s="7"/>
      <c r="C732" s="10"/>
    </row>
    <row r="733" spans="1:3" ht="12.75">
      <c r="A733" s="7"/>
      <c r="B733" s="7"/>
      <c r="C733" s="10"/>
    </row>
    <row r="734" spans="1:3" ht="12.75">
      <c r="A734" s="7"/>
      <c r="B734" s="7"/>
      <c r="C734" s="10"/>
    </row>
    <row r="735" spans="1:3" ht="12.75">
      <c r="A735" s="7"/>
      <c r="B735" s="7"/>
      <c r="C735" s="10"/>
    </row>
    <row r="736" spans="1:3" ht="12.75">
      <c r="A736" s="7"/>
      <c r="B736" s="7"/>
      <c r="C736" s="10"/>
    </row>
    <row r="737" spans="1:3" ht="12.75">
      <c r="A737" s="7"/>
      <c r="B737" s="7"/>
      <c r="C737" s="10"/>
    </row>
    <row r="738" spans="1:3" ht="12.75">
      <c r="A738" s="7"/>
      <c r="B738" s="7"/>
      <c r="C738" s="10"/>
    </row>
    <row r="739" spans="1:3" ht="12.75">
      <c r="A739" s="7"/>
      <c r="B739" s="7"/>
      <c r="C739" s="10"/>
    </row>
    <row r="740" spans="1:3" ht="12.75">
      <c r="A740" s="7"/>
      <c r="B740" s="7"/>
      <c r="C740" s="10"/>
    </row>
    <row r="741" spans="1:3" ht="12.75">
      <c r="A741" s="7"/>
      <c r="B741" s="7"/>
      <c r="C741" s="10"/>
    </row>
    <row r="742" spans="1:3" ht="12.75">
      <c r="A742" s="7"/>
      <c r="B742" s="7"/>
      <c r="C742" s="10"/>
    </row>
    <row r="743" spans="1:3" ht="12.75">
      <c r="A743" s="7"/>
      <c r="B743" s="7"/>
      <c r="C743" s="10"/>
    </row>
    <row r="744" spans="1:3" ht="12.75">
      <c r="A744" s="7"/>
      <c r="B744" s="7"/>
      <c r="C744" s="10"/>
    </row>
    <row r="745" spans="1:3" ht="12.75">
      <c r="A745" s="7"/>
      <c r="B745" s="7"/>
      <c r="C745" s="10"/>
    </row>
    <row r="746" spans="1:3" ht="12.75">
      <c r="A746" s="7"/>
      <c r="B746" s="7"/>
      <c r="C746" s="10"/>
    </row>
    <row r="747" spans="1:3" ht="12.75">
      <c r="A747" s="7"/>
      <c r="B747" s="7"/>
      <c r="C747" s="10"/>
    </row>
    <row r="748" spans="1:3" ht="12.75">
      <c r="A748" s="7"/>
      <c r="B748" s="7"/>
      <c r="C748" s="10"/>
    </row>
    <row r="749" spans="1:3" ht="12.75">
      <c r="A749" s="7"/>
      <c r="B749" s="7"/>
      <c r="C749" s="10"/>
    </row>
    <row r="750" spans="1:3" ht="12.75">
      <c r="A750" s="7"/>
      <c r="B750" s="7"/>
      <c r="C750" s="10"/>
    </row>
    <row r="751" spans="1:3" ht="12.75">
      <c r="A751" s="7"/>
      <c r="B751" s="7"/>
      <c r="C751" s="10"/>
    </row>
    <row r="752" spans="1:3" ht="12.75">
      <c r="A752" s="7"/>
      <c r="B752" s="7"/>
      <c r="C752" s="10"/>
    </row>
    <row r="753" spans="1:3" ht="12.75">
      <c r="A753" s="7"/>
      <c r="B753" s="7"/>
      <c r="C753" s="10"/>
    </row>
    <row r="754" spans="1:3" ht="12.75">
      <c r="A754" s="7"/>
      <c r="B754" s="7"/>
      <c r="C754" s="10"/>
    </row>
    <row r="755" spans="1:3" ht="12.75">
      <c r="A755" s="7"/>
      <c r="B755" s="7"/>
      <c r="C755" s="10"/>
    </row>
    <row r="756" spans="1:3" ht="12.75">
      <c r="A756" s="7"/>
      <c r="B756" s="7"/>
      <c r="C756" s="10"/>
    </row>
    <row r="757" spans="1:3" ht="12.75">
      <c r="A757" s="7"/>
      <c r="B757" s="7"/>
      <c r="C757" s="10"/>
    </row>
    <row r="758" spans="1:3" ht="12.75">
      <c r="A758" s="7"/>
      <c r="B758" s="7"/>
      <c r="C758" s="10"/>
    </row>
    <row r="759" spans="1:3" ht="12.75">
      <c r="A759" s="7"/>
      <c r="B759" s="7"/>
      <c r="C759" s="10"/>
    </row>
    <row r="760" spans="1:3" ht="12.75">
      <c r="A760" s="7"/>
      <c r="B760" s="7"/>
      <c r="C760" s="10"/>
    </row>
    <row r="761" spans="1:3" ht="12.75">
      <c r="A761" s="7"/>
      <c r="B761" s="7"/>
      <c r="C761" s="10"/>
    </row>
    <row r="762" spans="1:3" ht="12.75">
      <c r="A762" s="7"/>
      <c r="B762" s="7"/>
      <c r="C762" s="10"/>
    </row>
    <row r="763" spans="1:3" ht="12.75">
      <c r="A763" s="7"/>
      <c r="B763" s="7"/>
      <c r="C763" s="10"/>
    </row>
    <row r="764" spans="1:3" ht="12.75">
      <c r="A764" s="7"/>
      <c r="B764" s="7"/>
      <c r="C764" s="10"/>
    </row>
    <row r="765" spans="1:3" ht="12.75">
      <c r="A765" s="7"/>
      <c r="B765" s="7"/>
      <c r="C765" s="10"/>
    </row>
    <row r="766" spans="1:3" ht="12.75">
      <c r="A766" s="7"/>
      <c r="B766" s="7"/>
      <c r="C766" s="10"/>
    </row>
    <row r="767" spans="1:3" ht="12.75">
      <c r="A767" s="7"/>
      <c r="B767" s="7"/>
      <c r="C767" s="10"/>
    </row>
    <row r="768" spans="1:3" ht="12.75">
      <c r="A768" s="7"/>
      <c r="B768" s="7"/>
      <c r="C768" s="10"/>
    </row>
    <row r="769" spans="1:3" ht="12.75">
      <c r="A769" s="7"/>
      <c r="B769" s="7"/>
      <c r="C769" s="10"/>
    </row>
    <row r="770" spans="1:3" ht="12.75">
      <c r="A770" s="7"/>
      <c r="B770" s="7"/>
      <c r="C770" s="10"/>
    </row>
    <row r="771" spans="1:3" ht="12.75">
      <c r="A771" s="7"/>
      <c r="B771" s="7"/>
      <c r="C771" s="10"/>
    </row>
    <row r="772" spans="1:3" ht="12.75">
      <c r="A772" s="7"/>
      <c r="B772" s="7"/>
      <c r="C772" s="10"/>
    </row>
    <row r="773" spans="1:3" ht="12.75">
      <c r="A773" s="7"/>
      <c r="B773" s="7"/>
      <c r="C773" s="10"/>
    </row>
    <row r="774" spans="1:3" ht="12.75">
      <c r="A774" s="7"/>
      <c r="B774" s="7"/>
      <c r="C774" s="10"/>
    </row>
    <row r="775" spans="1:3" ht="12.75">
      <c r="A775" s="7"/>
      <c r="B775" s="7"/>
      <c r="C775" s="10"/>
    </row>
    <row r="776" spans="1:3" ht="12.75">
      <c r="A776" s="7"/>
      <c r="B776" s="7"/>
      <c r="C776" s="10"/>
    </row>
    <row r="777" spans="1:3" ht="12.75">
      <c r="A777" s="7"/>
      <c r="B777" s="7"/>
      <c r="C777" s="10"/>
    </row>
    <row r="778" spans="1:3" ht="12.75">
      <c r="A778" s="7"/>
      <c r="B778" s="7"/>
      <c r="C778" s="10"/>
    </row>
    <row r="779" spans="1:3" ht="12.75">
      <c r="A779" s="7"/>
      <c r="B779" s="7"/>
      <c r="C779" s="10"/>
    </row>
    <row r="780" spans="1:3" ht="12.75">
      <c r="A780" s="7"/>
      <c r="B780" s="7"/>
      <c r="C780" s="10"/>
    </row>
    <row r="781" spans="1:3" ht="12.75">
      <c r="A781" s="7"/>
      <c r="B781" s="7"/>
      <c r="C781" s="10"/>
    </row>
    <row r="782" spans="1:3" ht="12.75">
      <c r="A782" s="7"/>
      <c r="B782" s="7"/>
      <c r="C782" s="10"/>
    </row>
    <row r="783" spans="1:3" ht="12.75">
      <c r="A783" s="7"/>
      <c r="B783" s="7"/>
      <c r="C783" s="10"/>
    </row>
    <row r="784" spans="1:3" ht="12.75">
      <c r="A784" s="7"/>
      <c r="B784" s="7"/>
      <c r="C784" s="10"/>
    </row>
    <row r="785" spans="1:3" ht="12.75">
      <c r="A785" s="7"/>
      <c r="B785" s="7"/>
      <c r="C785" s="10"/>
    </row>
    <row r="786" spans="1:3" ht="12.75">
      <c r="A786" s="7"/>
      <c r="B786" s="7"/>
      <c r="C786" s="10"/>
    </row>
    <row r="787" spans="1:3" ht="12.75">
      <c r="A787" s="7"/>
      <c r="B787" s="7"/>
      <c r="C787" s="10"/>
    </row>
    <row r="788" spans="1:3" ht="12.75">
      <c r="A788" s="7"/>
      <c r="B788" s="7"/>
      <c r="C788" s="10"/>
    </row>
    <row r="789" spans="1:3" ht="12.75">
      <c r="A789" s="7"/>
      <c r="B789" s="7"/>
      <c r="C789" s="10"/>
    </row>
    <row r="790" spans="1:3" ht="12.75">
      <c r="A790" s="7"/>
      <c r="B790" s="7"/>
      <c r="C790" s="10"/>
    </row>
    <row r="791" spans="1:3" ht="12.75">
      <c r="A791" s="7"/>
      <c r="B791" s="7"/>
      <c r="C791" s="10"/>
    </row>
    <row r="792" spans="1:3" ht="12.75">
      <c r="A792" s="7"/>
      <c r="B792" s="7"/>
      <c r="C792" s="10"/>
    </row>
    <row r="793" spans="1:3" ht="12.75">
      <c r="A793" s="7"/>
      <c r="B793" s="7"/>
      <c r="C793" s="10"/>
    </row>
    <row r="794" spans="1:3" ht="12.75">
      <c r="A794" s="7"/>
      <c r="B794" s="7"/>
      <c r="C794" s="10"/>
    </row>
    <row r="795" spans="1:3" ht="12.75">
      <c r="A795" s="7"/>
      <c r="B795" s="7"/>
      <c r="C795" s="10"/>
    </row>
    <row r="796" spans="1:3" ht="12.75">
      <c r="A796" s="7"/>
      <c r="B796" s="7"/>
      <c r="C796" s="10"/>
    </row>
    <row r="797" spans="1:3" ht="12.75">
      <c r="A797" s="7"/>
      <c r="B797" s="7"/>
      <c r="C797" s="10"/>
    </row>
    <row r="798" spans="1:3" ht="12.75">
      <c r="A798" s="7"/>
      <c r="B798" s="7"/>
      <c r="C798" s="10"/>
    </row>
    <row r="799" spans="1:3" ht="12.75">
      <c r="A799" s="7"/>
      <c r="B799" s="7"/>
      <c r="C799" s="10"/>
    </row>
    <row r="800" spans="1:3" ht="12.75">
      <c r="A800" s="7"/>
      <c r="B800" s="7"/>
      <c r="C800" s="10"/>
    </row>
    <row r="801" spans="1:3" ht="12.75">
      <c r="A801" s="7"/>
      <c r="B801" s="7"/>
      <c r="C801" s="10"/>
    </row>
    <row r="802" spans="1:3" ht="12.75">
      <c r="A802" s="7"/>
      <c r="B802" s="7"/>
      <c r="C802" s="10"/>
    </row>
    <row r="803" spans="1:3" ht="12.75">
      <c r="A803" s="7"/>
      <c r="B803" s="7"/>
      <c r="C803" s="10"/>
    </row>
    <row r="804" spans="1:3" ht="12.75">
      <c r="A804" s="7"/>
      <c r="B804" s="7"/>
      <c r="C804" s="10"/>
    </row>
    <row r="805" spans="1:3" ht="12.75">
      <c r="A805" s="7"/>
      <c r="B805" s="7"/>
      <c r="C805" s="10"/>
    </row>
    <row r="806" spans="1:3" ht="12.75">
      <c r="A806" s="7"/>
      <c r="B806" s="7"/>
      <c r="C806" s="10"/>
    </row>
    <row r="807" spans="1:3" ht="12.75">
      <c r="A807" s="7"/>
      <c r="B807" s="7"/>
      <c r="C807" s="10"/>
    </row>
    <row r="808" spans="1:3" ht="12.75">
      <c r="A808" s="7"/>
      <c r="B808" s="7"/>
      <c r="C808" s="10"/>
    </row>
    <row r="809" spans="1:3" ht="12.75">
      <c r="A809" s="7"/>
      <c r="B809" s="7"/>
      <c r="C809" s="10"/>
    </row>
    <row r="810" spans="1:3" ht="12.75">
      <c r="A810" s="7"/>
      <c r="B810" s="7"/>
      <c r="C810" s="10"/>
    </row>
    <row r="811" spans="1:3" ht="12.75">
      <c r="A811" s="7"/>
      <c r="B811" s="7"/>
      <c r="C811" s="10"/>
    </row>
    <row r="812" spans="1:3" ht="12.75">
      <c r="A812" s="7"/>
      <c r="B812" s="7"/>
      <c r="C812" s="10"/>
    </row>
    <row r="813" spans="1:3" ht="12.75">
      <c r="A813" s="7"/>
      <c r="B813" s="7"/>
      <c r="C813" s="10"/>
    </row>
    <row r="814" spans="1:3" ht="12.75">
      <c r="A814" s="7"/>
      <c r="B814" s="7"/>
      <c r="C814" s="10"/>
    </row>
    <row r="815" spans="1:3" ht="12.75">
      <c r="A815" s="7"/>
      <c r="B815" s="7"/>
      <c r="C815" s="10"/>
    </row>
    <row r="816" spans="1:3" ht="12.75">
      <c r="A816" s="7"/>
      <c r="B816" s="7"/>
      <c r="C816" s="10"/>
    </row>
    <row r="817" spans="1:3" ht="12.75">
      <c r="A817" s="7"/>
      <c r="B817" s="7"/>
      <c r="C817" s="10"/>
    </row>
    <row r="818" spans="1:3" ht="12.75">
      <c r="A818" s="7"/>
      <c r="B818" s="7"/>
      <c r="C818" s="10"/>
    </row>
    <row r="819" spans="1:3" ht="12.75">
      <c r="A819" s="7"/>
      <c r="B819" s="7"/>
      <c r="C819" s="10"/>
    </row>
    <row r="820" spans="1:3" ht="12.75">
      <c r="A820" s="7"/>
      <c r="B820" s="7"/>
      <c r="C820" s="10"/>
    </row>
    <row r="821" spans="1:3" ht="12.75">
      <c r="A821" s="7"/>
      <c r="B821" s="7"/>
      <c r="C821" s="10"/>
    </row>
    <row r="822" spans="1:3" ht="12.75">
      <c r="A822" s="7"/>
      <c r="B822" s="7"/>
      <c r="C822" s="10"/>
    </row>
    <row r="823" spans="1:3" ht="12.75">
      <c r="A823" s="7"/>
      <c r="B823" s="7"/>
      <c r="C823" s="10"/>
    </row>
    <row r="824" spans="1:3" ht="12.75">
      <c r="A824" s="7"/>
      <c r="B824" s="7"/>
      <c r="C824" s="10"/>
    </row>
    <row r="825" spans="1:3" ht="12.75">
      <c r="A825" s="7"/>
      <c r="B825" s="7"/>
      <c r="C825" s="10"/>
    </row>
    <row r="826" spans="1:3" ht="12.75">
      <c r="A826" s="7"/>
      <c r="B826" s="7"/>
      <c r="C826" s="10"/>
    </row>
    <row r="827" spans="1:3" ht="12.75">
      <c r="A827" s="7"/>
      <c r="B827" s="7"/>
      <c r="C827" s="10"/>
    </row>
    <row r="828" spans="1:3" ht="12.75">
      <c r="A828" s="7"/>
      <c r="B828" s="7"/>
      <c r="C828" s="10"/>
    </row>
    <row r="829" spans="1:3" ht="12.75">
      <c r="A829" s="7"/>
      <c r="B829" s="7"/>
      <c r="C829" s="10"/>
    </row>
    <row r="830" spans="1:3" ht="12.75">
      <c r="A830" s="7"/>
      <c r="B830" s="7"/>
      <c r="C830" s="10"/>
    </row>
    <row r="831" spans="1:3" ht="12.75">
      <c r="A831" s="7"/>
      <c r="B831" s="7"/>
      <c r="C831" s="10"/>
    </row>
    <row r="832" spans="1:3" ht="12.75">
      <c r="A832" s="7"/>
      <c r="B832" s="7"/>
      <c r="C832" s="10"/>
    </row>
    <row r="833" spans="1:3" ht="12.75">
      <c r="A833" s="7"/>
      <c r="B833" s="7"/>
      <c r="C833" s="10"/>
    </row>
    <row r="834" spans="1:3" ht="12.75">
      <c r="A834" s="7"/>
      <c r="B834" s="7"/>
      <c r="C834" s="10"/>
    </row>
    <row r="835" spans="1:3" ht="12.75">
      <c r="A835" s="7"/>
      <c r="B835" s="7"/>
      <c r="C835" s="10"/>
    </row>
    <row r="836" spans="1:3" ht="12.75">
      <c r="A836" s="7"/>
      <c r="B836" s="7"/>
      <c r="C836" s="10"/>
    </row>
    <row r="837" spans="1:3" ht="12.75">
      <c r="A837" s="7"/>
      <c r="B837" s="7"/>
      <c r="C837" s="10"/>
    </row>
    <row r="838" spans="1:3" ht="12.75">
      <c r="A838" s="7"/>
      <c r="B838" s="7"/>
      <c r="C838" s="10"/>
    </row>
    <row r="839" spans="1:3" ht="12.75">
      <c r="A839" s="7"/>
      <c r="B839" s="7"/>
      <c r="C839" s="10"/>
    </row>
    <row r="840" spans="1:3" ht="12.75">
      <c r="A840" s="7"/>
      <c r="B840" s="7"/>
      <c r="C840" s="10"/>
    </row>
    <row r="841" spans="1:3" ht="12.75">
      <c r="A841" s="7"/>
      <c r="B841" s="7"/>
      <c r="C841" s="10"/>
    </row>
    <row r="842" spans="1:3" ht="12.75">
      <c r="A842" s="7"/>
      <c r="B842" s="7"/>
      <c r="C842" s="10"/>
    </row>
    <row r="843" spans="1:3" ht="12.75">
      <c r="A843" s="7"/>
      <c r="B843" s="7"/>
      <c r="C843" s="10"/>
    </row>
    <row r="844" spans="1:3" ht="12.75">
      <c r="A844" s="7"/>
      <c r="B844" s="7"/>
      <c r="C844" s="10"/>
    </row>
    <row r="845" spans="1:3" ht="12.75">
      <c r="A845" s="7"/>
      <c r="B845" s="7"/>
      <c r="C845" s="10"/>
    </row>
    <row r="846" spans="1:3" ht="12.75">
      <c r="A846" s="7"/>
      <c r="B846" s="7"/>
      <c r="C846" s="10"/>
    </row>
    <row r="847" spans="1:3" ht="12.75">
      <c r="A847" s="7"/>
      <c r="B847" s="7"/>
      <c r="C847" s="10"/>
    </row>
    <row r="848" spans="1:3" ht="12.75">
      <c r="A848" s="7"/>
      <c r="B848" s="7"/>
      <c r="C848" s="10"/>
    </row>
    <row r="849" spans="1:3" ht="12.75">
      <c r="A849" s="7"/>
      <c r="B849" s="7"/>
      <c r="C849" s="10"/>
    </row>
    <row r="850" spans="1:3" ht="12.75">
      <c r="A850" s="7"/>
      <c r="B850" s="7"/>
      <c r="C850" s="10"/>
    </row>
    <row r="851" spans="1:3" ht="12.75">
      <c r="A851" s="7"/>
      <c r="B851" s="7"/>
      <c r="C851" s="10"/>
    </row>
    <row r="852" spans="1:3" ht="12.75">
      <c r="A852" s="7"/>
      <c r="B852" s="7"/>
      <c r="C852" s="10"/>
    </row>
    <row r="853" spans="1:3" ht="12.75">
      <c r="A853" s="7"/>
      <c r="B853" s="7"/>
      <c r="C853" s="10"/>
    </row>
    <row r="854" spans="1:3" ht="12.75">
      <c r="A854" s="7"/>
      <c r="B854" s="7"/>
      <c r="C854" s="10"/>
    </row>
    <row r="855" spans="1:3" ht="12.75">
      <c r="A855" s="7"/>
      <c r="B855" s="7"/>
      <c r="C855" s="10"/>
    </row>
    <row r="856" spans="1:3" ht="12.75">
      <c r="A856" s="7"/>
      <c r="B856" s="7"/>
      <c r="C856" s="10"/>
    </row>
    <row r="857" spans="1:3" ht="12.75">
      <c r="A857" s="7"/>
      <c r="B857" s="7"/>
      <c r="C857" s="10"/>
    </row>
    <row r="858" spans="1:3" ht="12.75">
      <c r="A858" s="7"/>
      <c r="B858" s="7"/>
      <c r="C858" s="10"/>
    </row>
    <row r="859" spans="1:3" ht="12.75">
      <c r="A859" s="7"/>
      <c r="B859" s="7"/>
      <c r="C859" s="10"/>
    </row>
    <row r="860" spans="1:3" ht="12.75">
      <c r="A860" s="7"/>
      <c r="B860" s="7"/>
      <c r="C860" s="10"/>
    </row>
    <row r="861" spans="1:3" ht="12.75">
      <c r="A861" s="7"/>
      <c r="B861" s="7"/>
      <c r="C861" s="10"/>
    </row>
    <row r="862" spans="1:3" ht="12.75">
      <c r="A862" s="7"/>
      <c r="B862" s="7"/>
      <c r="C862" s="10"/>
    </row>
    <row r="863" spans="1:3" ht="12.75">
      <c r="A863" s="7"/>
      <c r="B863" s="7"/>
      <c r="C863" s="10"/>
    </row>
    <row r="864" spans="1:3" ht="12.75">
      <c r="A864" s="7"/>
      <c r="B864" s="7"/>
      <c r="C864" s="10"/>
    </row>
    <row r="865" spans="1:3" ht="12.75">
      <c r="A865" s="7"/>
      <c r="B865" s="7"/>
      <c r="C865" s="10"/>
    </row>
    <row r="866" spans="1:3" ht="12.75">
      <c r="A866" s="7"/>
      <c r="B866" s="7"/>
      <c r="C866" s="10"/>
    </row>
    <row r="867" spans="1:3" ht="12.75">
      <c r="A867" s="7"/>
      <c r="B867" s="7"/>
      <c r="C867" s="10"/>
    </row>
    <row r="868" spans="1:3" ht="12.75">
      <c r="A868" s="7"/>
      <c r="B868" s="7"/>
      <c r="C868" s="10"/>
    </row>
    <row r="869" spans="1:3" ht="12.75">
      <c r="A869" s="7"/>
      <c r="B869" s="7"/>
      <c r="C869" s="10"/>
    </row>
    <row r="870" spans="1:3" ht="12.75">
      <c r="A870" s="7"/>
      <c r="B870" s="7"/>
      <c r="C870" s="10"/>
    </row>
    <row r="871" spans="1:3" ht="12.75">
      <c r="A871" s="7"/>
      <c r="B871" s="7"/>
      <c r="C871" s="10"/>
    </row>
    <row r="872" spans="1:3" ht="12.75">
      <c r="A872" s="7"/>
      <c r="B872" s="7"/>
      <c r="C872" s="10"/>
    </row>
    <row r="873" spans="1:3" ht="12.75">
      <c r="A873" s="7"/>
      <c r="B873" s="7"/>
      <c r="C873" s="10"/>
    </row>
    <row r="874" spans="1:3" ht="12.75">
      <c r="A874" s="7"/>
      <c r="B874" s="7"/>
      <c r="C874" s="10"/>
    </row>
    <row r="875" spans="1:3" ht="12.75">
      <c r="A875" s="7"/>
      <c r="B875" s="7"/>
      <c r="C875" s="10"/>
    </row>
    <row r="876" spans="1:3" ht="12.75">
      <c r="A876" s="7"/>
      <c r="B876" s="7"/>
      <c r="C876" s="10"/>
    </row>
    <row r="877" spans="1:3" ht="12.75">
      <c r="A877" s="7"/>
      <c r="B877" s="7"/>
      <c r="C877" s="10"/>
    </row>
    <row r="878" spans="1:3" ht="12.75">
      <c r="A878" s="7"/>
      <c r="B878" s="7"/>
      <c r="C878" s="10"/>
    </row>
    <row r="879" spans="1:3" ht="12.75">
      <c r="A879" s="7"/>
      <c r="B879" s="7"/>
      <c r="C879" s="10"/>
    </row>
    <row r="880" spans="1:3" ht="12.75">
      <c r="A880" s="7"/>
      <c r="B880" s="7"/>
      <c r="C880" s="10"/>
    </row>
    <row r="881" spans="1:3" ht="12.75">
      <c r="A881" s="7"/>
      <c r="B881" s="7"/>
      <c r="C881" s="10"/>
    </row>
    <row r="882" spans="1:3" ht="12.75">
      <c r="A882" s="7"/>
      <c r="B882" s="7"/>
      <c r="C882" s="10"/>
    </row>
    <row r="883" spans="1:3" ht="12.75">
      <c r="A883" s="7"/>
      <c r="B883" s="7"/>
      <c r="C883" s="10"/>
    </row>
    <row r="884" spans="1:3" ht="12.75">
      <c r="A884" s="7"/>
      <c r="B884" s="7"/>
      <c r="C884" s="10"/>
    </row>
    <row r="885" spans="1:3" ht="12.75">
      <c r="A885" s="7"/>
      <c r="B885" s="7"/>
      <c r="C885" s="10"/>
    </row>
    <row r="886" spans="1:3" ht="12.75">
      <c r="A886" s="7"/>
      <c r="B886" s="7"/>
      <c r="C886" s="10"/>
    </row>
    <row r="887" spans="1:3" ht="12.75">
      <c r="A887" s="7"/>
      <c r="B887" s="7"/>
      <c r="C887" s="10"/>
    </row>
    <row r="888" spans="1:3" ht="12.75">
      <c r="A888" s="7"/>
      <c r="B888" s="7"/>
      <c r="C888" s="10"/>
    </row>
    <row r="889" spans="1:3" ht="12.75">
      <c r="A889" s="7"/>
      <c r="B889" s="7"/>
      <c r="C889" s="10"/>
    </row>
    <row r="890" spans="1:3" ht="12.75">
      <c r="A890" s="7"/>
      <c r="B890" s="7"/>
      <c r="C890" s="10"/>
    </row>
    <row r="891" spans="1:3" ht="12.75">
      <c r="A891" s="7"/>
      <c r="B891" s="7"/>
      <c r="C891" s="10"/>
    </row>
    <row r="892" spans="1:3" ht="12.75">
      <c r="A892" s="7"/>
      <c r="B892" s="7"/>
      <c r="C892" s="10"/>
    </row>
    <row r="893" spans="1:3" ht="12.75">
      <c r="A893" s="7"/>
      <c r="B893" s="7"/>
      <c r="C893" s="10"/>
    </row>
    <row r="894" spans="1:3" ht="12.75">
      <c r="A894" s="7"/>
      <c r="B894" s="7"/>
      <c r="C894" s="10"/>
    </row>
    <row r="895" spans="1:3" ht="12.75">
      <c r="A895" s="7"/>
      <c r="B895" s="7"/>
      <c r="C895" s="10"/>
    </row>
    <row r="896" spans="1:3" ht="12.75">
      <c r="A896" s="7"/>
      <c r="B896" s="7"/>
      <c r="C896" s="10"/>
    </row>
    <row r="897" spans="1:3" ht="12.75">
      <c r="A897" s="7"/>
      <c r="B897" s="7"/>
      <c r="C897" s="10"/>
    </row>
    <row r="898" spans="1:3" ht="12.75">
      <c r="A898" s="7"/>
      <c r="B898" s="7"/>
      <c r="C898" s="10"/>
    </row>
    <row r="899" spans="1:3" ht="12.75">
      <c r="A899" s="7"/>
      <c r="B899" s="7"/>
      <c r="C899" s="10"/>
    </row>
    <row r="900" spans="1:3" ht="12.75">
      <c r="A900" s="7"/>
      <c r="B900" s="7"/>
      <c r="C900" s="10"/>
    </row>
    <row r="901" spans="1:3" ht="12.75">
      <c r="A901" s="7"/>
      <c r="B901" s="7"/>
      <c r="C901" s="10"/>
    </row>
    <row r="902" spans="1:3" ht="12.75">
      <c r="A902" s="7"/>
      <c r="B902" s="7"/>
      <c r="C902" s="10"/>
    </row>
    <row r="903" spans="1:3" ht="12.75">
      <c r="A903" s="7"/>
      <c r="B903" s="7"/>
      <c r="C903" s="10"/>
    </row>
    <row r="904" spans="1:3" ht="12.75">
      <c r="A904" s="7"/>
      <c r="B904" s="7"/>
      <c r="C904" s="10"/>
    </row>
    <row r="905" spans="1:3" ht="12.75">
      <c r="A905" s="7"/>
      <c r="B905" s="7"/>
      <c r="C905" s="10"/>
    </row>
    <row r="906" spans="1:3" ht="12.75">
      <c r="A906" s="7"/>
      <c r="B906" s="7"/>
      <c r="C906" s="10"/>
    </row>
    <row r="907" spans="1:3" ht="12.75">
      <c r="A907" s="7"/>
      <c r="B907" s="7"/>
      <c r="C907" s="10"/>
    </row>
    <row r="908" spans="1:3" ht="12.75">
      <c r="A908" s="7"/>
      <c r="B908" s="7"/>
      <c r="C908" s="10"/>
    </row>
    <row r="909" spans="1:3" ht="12.75">
      <c r="A909" s="7"/>
      <c r="B909" s="7"/>
      <c r="C909" s="10"/>
    </row>
    <row r="910" spans="1:3" ht="12.75">
      <c r="A910" s="7"/>
      <c r="B910" s="7"/>
      <c r="C910" s="10"/>
    </row>
    <row r="911" spans="1:3" ht="12.75">
      <c r="A911" s="7"/>
      <c r="B911" s="7"/>
      <c r="C911" s="10"/>
    </row>
    <row r="912" spans="1:3" ht="12.75">
      <c r="A912" s="7"/>
      <c r="B912" s="7"/>
      <c r="C912" s="10"/>
    </row>
    <row r="913" spans="1:3" ht="12.75">
      <c r="A913" s="7"/>
      <c r="B913" s="7"/>
      <c r="C913" s="10"/>
    </row>
    <row r="914" spans="1:3" ht="12.75">
      <c r="A914" s="7"/>
      <c r="B914" s="7"/>
      <c r="C914" s="10"/>
    </row>
    <row r="915" spans="1:3" ht="12.75">
      <c r="A915" s="7"/>
      <c r="B915" s="7"/>
      <c r="C915" s="10"/>
    </row>
    <row r="916" spans="1:3" ht="12.75">
      <c r="A916" s="7"/>
      <c r="B916" s="7"/>
      <c r="C916" s="10"/>
    </row>
    <row r="917" spans="1:3" ht="12.75">
      <c r="A917" s="7"/>
      <c r="B917" s="7"/>
      <c r="C917" s="10"/>
    </row>
    <row r="918" spans="1:3" ht="12.75">
      <c r="A918" s="7"/>
      <c r="B918" s="7"/>
      <c r="C918" s="10"/>
    </row>
    <row r="919" spans="1:3" ht="12.75">
      <c r="A919" s="7"/>
      <c r="B919" s="7"/>
      <c r="C919" s="10"/>
    </row>
    <row r="920" spans="1:3" ht="12.75">
      <c r="A920" s="7"/>
      <c r="B920" s="7"/>
      <c r="C920" s="10"/>
    </row>
    <row r="921" spans="1:3" ht="12.75">
      <c r="A921" s="7"/>
      <c r="B921" s="7"/>
      <c r="C921" s="10"/>
    </row>
    <row r="922" spans="1:3" ht="12.75">
      <c r="A922" s="7"/>
      <c r="B922" s="7"/>
      <c r="C922" s="10"/>
    </row>
    <row r="923" spans="1:3" ht="12.75">
      <c r="A923" s="7"/>
      <c r="B923" s="7"/>
      <c r="C923" s="10"/>
    </row>
    <row r="924" spans="1:3" ht="12.75">
      <c r="A924" s="7"/>
      <c r="B924" s="7"/>
      <c r="C924" s="10"/>
    </row>
    <row r="925" spans="1:3" ht="12.75">
      <c r="A925" s="7"/>
      <c r="B925" s="7"/>
      <c r="C925" s="10"/>
    </row>
    <row r="926" spans="1:3" ht="12.75">
      <c r="A926" s="7"/>
      <c r="B926" s="7"/>
      <c r="C926" s="10"/>
    </row>
    <row r="927" spans="1:3" ht="12.75">
      <c r="A927" s="7"/>
      <c r="B927" s="7"/>
      <c r="C927" s="10"/>
    </row>
    <row r="928" spans="1:3" ht="12.75">
      <c r="A928" s="7"/>
      <c r="B928" s="7"/>
      <c r="C928" s="10"/>
    </row>
    <row r="929" spans="1:3" ht="12.75">
      <c r="A929" s="7"/>
      <c r="B929" s="7"/>
      <c r="C929" s="10"/>
    </row>
    <row r="930" spans="1:3" ht="12.75">
      <c r="A930" s="7"/>
      <c r="B930" s="7"/>
      <c r="C930" s="10"/>
    </row>
    <row r="931" spans="1:3" ht="12.75">
      <c r="A931" s="7"/>
      <c r="B931" s="7"/>
      <c r="C931" s="10"/>
    </row>
    <row r="932" spans="1:3" ht="12.75">
      <c r="A932" s="7"/>
      <c r="B932" s="7"/>
      <c r="C932" s="10"/>
    </row>
    <row r="933" spans="1:3" ht="12.75">
      <c r="A933" s="7"/>
      <c r="B933" s="7"/>
      <c r="C933" s="10"/>
    </row>
    <row r="934" spans="1:3" ht="12.75">
      <c r="A934" s="7"/>
      <c r="B934" s="7"/>
      <c r="C934" s="10"/>
    </row>
    <row r="935" spans="1:3" ht="12.75">
      <c r="A935" s="7"/>
      <c r="B935" s="7"/>
      <c r="C935" s="10"/>
    </row>
    <row r="936" spans="1:3" ht="12.75">
      <c r="A936" s="7"/>
      <c r="B936" s="7"/>
      <c r="C936" s="10"/>
    </row>
    <row r="937" spans="1:3" ht="12.75">
      <c r="A937" s="7"/>
      <c r="B937" s="7"/>
      <c r="C937" s="10"/>
    </row>
    <row r="938" spans="1:3" ht="12.75">
      <c r="A938" s="7"/>
      <c r="B938" s="7"/>
      <c r="C938" s="10"/>
    </row>
    <row r="939" spans="1:3" ht="12.75">
      <c r="A939" s="7"/>
      <c r="B939" s="7"/>
      <c r="C939" s="10"/>
    </row>
    <row r="940" spans="1:3" ht="12.75">
      <c r="A940" s="7"/>
      <c r="B940" s="7"/>
      <c r="C940" s="10"/>
    </row>
    <row r="941" spans="1:3" ht="12.75">
      <c r="A941" s="7"/>
      <c r="B941" s="7"/>
      <c r="C941" s="10"/>
    </row>
    <row r="942" spans="1:3" ht="12.75">
      <c r="A942" s="7"/>
      <c r="B942" s="7"/>
      <c r="C942" s="10"/>
    </row>
    <row r="943" spans="1:3" ht="12.75">
      <c r="A943" s="7"/>
      <c r="B943" s="7"/>
      <c r="C943" s="10"/>
    </row>
    <row r="944" spans="1:3" ht="12.75">
      <c r="A944" s="7"/>
      <c r="B944" s="7"/>
      <c r="C944" s="10"/>
    </row>
    <row r="945" spans="1:3" ht="12.75">
      <c r="A945" s="7"/>
      <c r="B945" s="7"/>
      <c r="C945" s="10"/>
    </row>
    <row r="946" spans="1:3" ht="12.75">
      <c r="A946" s="7"/>
      <c r="B946" s="7"/>
      <c r="C946" s="10"/>
    </row>
    <row r="947" spans="1:3" ht="12.75">
      <c r="A947" s="7"/>
      <c r="B947" s="7"/>
      <c r="C947" s="10"/>
    </row>
    <row r="948" spans="1:3" ht="12.75">
      <c r="A948" s="7"/>
      <c r="B948" s="7"/>
      <c r="C948" s="10"/>
    </row>
    <row r="949" spans="1:3" ht="12.75">
      <c r="A949" s="7"/>
      <c r="B949" s="7"/>
      <c r="C949" s="10"/>
    </row>
    <row r="950" spans="1:3" ht="12.75">
      <c r="A950" s="7"/>
      <c r="B950" s="7"/>
      <c r="C950" s="10"/>
    </row>
    <row r="951" spans="1:3" ht="12.75">
      <c r="A951" s="7"/>
      <c r="B951" s="7"/>
      <c r="C951" s="10"/>
    </row>
    <row r="952" spans="1:3" ht="12.75">
      <c r="A952" s="7"/>
      <c r="B952" s="7"/>
      <c r="C952" s="10"/>
    </row>
    <row r="953" spans="1:3" ht="12.75">
      <c r="A953" s="7"/>
      <c r="B953" s="7"/>
      <c r="C953" s="10"/>
    </row>
    <row r="954" spans="1:3" ht="12.75">
      <c r="A954" s="7"/>
      <c r="B954" s="7"/>
      <c r="C954" s="10"/>
    </row>
    <row r="955" spans="1:3" ht="12.75">
      <c r="A955" s="7"/>
      <c r="B955" s="7"/>
      <c r="C955" s="10"/>
    </row>
    <row r="956" spans="1:3" ht="12.75">
      <c r="A956" s="7"/>
      <c r="B956" s="7"/>
      <c r="C956" s="10"/>
    </row>
    <row r="957" spans="1:3" ht="12.75">
      <c r="A957" s="7"/>
      <c r="B957" s="7"/>
      <c r="C957" s="10"/>
    </row>
    <row r="958" spans="1:3" ht="12.75">
      <c r="A958" s="7"/>
      <c r="B958" s="7"/>
      <c r="C958" s="10"/>
    </row>
    <row r="959" spans="1:3" ht="12.75">
      <c r="A959" s="7"/>
      <c r="B959" s="7"/>
      <c r="C959" s="10"/>
    </row>
    <row r="960" spans="1:3" ht="12.75">
      <c r="A960" s="7"/>
      <c r="B960" s="7"/>
      <c r="C960" s="10"/>
    </row>
    <row r="961" spans="1:3" ht="12.75">
      <c r="A961" s="7"/>
      <c r="B961" s="7"/>
      <c r="C961" s="10"/>
    </row>
    <row r="962" spans="1:3" ht="12.75">
      <c r="A962" s="7"/>
      <c r="B962" s="7"/>
      <c r="C962" s="10"/>
    </row>
    <row r="963" spans="1:3" ht="12.75">
      <c r="A963" s="7"/>
      <c r="B963" s="7"/>
      <c r="C963" s="10"/>
    </row>
    <row r="964" spans="1:3" ht="12.75">
      <c r="A964" s="7"/>
      <c r="B964" s="7"/>
      <c r="C964" s="10"/>
    </row>
    <row r="965" spans="1:3" ht="12.75">
      <c r="A965" s="7"/>
      <c r="B965" s="7"/>
      <c r="C965" s="10"/>
    </row>
    <row r="966" spans="1:3" ht="12.75">
      <c r="A966" s="7"/>
      <c r="B966" s="7"/>
      <c r="C966" s="10"/>
    </row>
    <row r="967" spans="1:3" ht="12.75">
      <c r="A967" s="7"/>
      <c r="B967" s="7"/>
      <c r="C967" s="10"/>
    </row>
    <row r="968" spans="1:3" ht="12.75">
      <c r="A968" s="7"/>
      <c r="B968" s="7"/>
      <c r="C968" s="10"/>
    </row>
    <row r="969" spans="1:3" ht="12.75">
      <c r="A969" s="7"/>
      <c r="B969" s="7"/>
      <c r="C969" s="10"/>
    </row>
    <row r="970" spans="1:3" ht="12.75">
      <c r="A970" s="7"/>
      <c r="B970" s="7"/>
      <c r="C970" s="10"/>
    </row>
    <row r="971" spans="1:3" ht="12.75">
      <c r="A971" s="7"/>
      <c r="B971" s="7"/>
      <c r="C971" s="10"/>
    </row>
    <row r="972" spans="1:3" ht="12.75">
      <c r="A972" s="7"/>
      <c r="B972" s="7"/>
      <c r="C972" s="10"/>
    </row>
    <row r="973" spans="1:3" ht="12.75">
      <c r="A973" s="7"/>
      <c r="B973" s="7"/>
      <c r="C973" s="10"/>
    </row>
    <row r="974" spans="1:3" ht="12.75">
      <c r="A974" s="7"/>
      <c r="B974" s="7"/>
      <c r="C974" s="10"/>
    </row>
    <row r="975" spans="1:3" ht="12.75">
      <c r="A975" s="7"/>
      <c r="B975" s="7"/>
      <c r="C975" s="10"/>
    </row>
    <row r="976" spans="1:3" ht="12.75">
      <c r="A976" s="7"/>
      <c r="B976" s="7"/>
      <c r="C976" s="10"/>
    </row>
    <row r="977" spans="1:3" ht="12.75">
      <c r="A977" s="7"/>
      <c r="B977" s="7"/>
      <c r="C977" s="10"/>
    </row>
    <row r="978" spans="1:3" ht="12.75">
      <c r="A978" s="7"/>
      <c r="B978" s="7"/>
      <c r="C978" s="10"/>
    </row>
    <row r="979" spans="1:3" ht="12.75">
      <c r="A979" s="7"/>
      <c r="B979" s="7"/>
      <c r="C979" s="10"/>
    </row>
    <row r="980" spans="1:3" ht="12.75">
      <c r="A980" s="7"/>
      <c r="B980" s="7"/>
      <c r="C980" s="10"/>
    </row>
    <row r="981" spans="1:3" ht="12.75">
      <c r="A981" s="7"/>
      <c r="B981" s="7"/>
      <c r="C981" s="10"/>
    </row>
    <row r="982" spans="1:3" ht="12.75">
      <c r="A982" s="7"/>
      <c r="B982" s="7"/>
      <c r="C982" s="10"/>
    </row>
    <row r="983" spans="1:3" ht="12.75">
      <c r="A983" s="7"/>
      <c r="B983" s="7"/>
      <c r="C983" s="10"/>
    </row>
    <row r="984" spans="1:3" ht="12.75">
      <c r="A984" s="7"/>
      <c r="B984" s="7"/>
      <c r="C984" s="10"/>
    </row>
    <row r="985" spans="1:3" ht="12.75">
      <c r="A985" s="7"/>
      <c r="B985" s="7"/>
      <c r="C985" s="10"/>
    </row>
    <row r="986" spans="1:3" ht="12.75">
      <c r="A986" s="7"/>
      <c r="B986" s="7"/>
      <c r="C986" s="10"/>
    </row>
    <row r="987" spans="1:3" ht="12.75">
      <c r="A987" s="7"/>
      <c r="B987" s="7"/>
      <c r="C987" s="10"/>
    </row>
    <row r="988" spans="1:3" ht="12.75">
      <c r="A988" s="7"/>
      <c r="B988" s="7"/>
      <c r="C988" s="10"/>
    </row>
    <row r="989" spans="1:3" ht="12.75">
      <c r="A989" s="7"/>
      <c r="B989" s="7"/>
      <c r="C989" s="10"/>
    </row>
    <row r="990" spans="1:3" ht="12.75">
      <c r="A990" s="7"/>
      <c r="B990" s="7"/>
      <c r="C990" s="10"/>
    </row>
    <row r="991" spans="1:3" ht="12.75">
      <c r="A991" s="7"/>
      <c r="B991" s="7"/>
      <c r="C991" s="10"/>
    </row>
    <row r="992" spans="1:3" ht="12.75">
      <c r="A992" s="7"/>
      <c r="B992" s="7"/>
      <c r="C992" s="10"/>
    </row>
    <row r="993" spans="1:3" ht="12.75">
      <c r="A993" s="7"/>
      <c r="B993" s="7"/>
      <c r="C993" s="10"/>
    </row>
    <row r="994" spans="1:3" ht="12.75">
      <c r="A994" s="7"/>
      <c r="B994" s="7"/>
      <c r="C994" s="10"/>
    </row>
    <row r="995" spans="1:3" ht="12.75">
      <c r="A995" s="7"/>
      <c r="B995" s="7"/>
      <c r="C995" s="10"/>
    </row>
    <row r="996" spans="1:3" ht="12.75">
      <c r="A996" s="7"/>
      <c r="B996" s="7"/>
      <c r="C996" s="10"/>
    </row>
    <row r="997" spans="1:3" ht="12.75">
      <c r="A997" s="7"/>
      <c r="B997" s="7"/>
      <c r="C997" s="10"/>
    </row>
    <row r="998" spans="1:3" ht="12.75">
      <c r="A998" s="7"/>
      <c r="B998" s="7"/>
      <c r="C998" s="10"/>
    </row>
    <row r="999" spans="1:3" ht="12.75">
      <c r="A999" s="7"/>
      <c r="B999" s="7"/>
      <c r="C999" s="10"/>
    </row>
    <row r="1000" spans="1:3" ht="12.75">
      <c r="A1000" s="7"/>
      <c r="B1000" s="7"/>
      <c r="C1000" s="10"/>
    </row>
    <row r="1001" spans="1:3" ht="12.75">
      <c r="A1001" s="7"/>
      <c r="B1001" s="7"/>
      <c r="C1001" s="10"/>
    </row>
    <row r="1002" spans="1:3" ht="12.75">
      <c r="A1002" s="7"/>
      <c r="B1002" s="7"/>
      <c r="C1002" s="10"/>
    </row>
    <row r="1003" spans="1:3" ht="12.75">
      <c r="A1003" s="7"/>
      <c r="B1003" s="7"/>
      <c r="C1003" s="10"/>
    </row>
    <row r="1004" spans="1:3" ht="12.75">
      <c r="A1004" s="7"/>
      <c r="B1004" s="7"/>
      <c r="C1004" s="10"/>
    </row>
    <row r="1005" spans="1:3" ht="12.75">
      <c r="A1005" s="7"/>
      <c r="B1005" s="7"/>
      <c r="C1005" s="10"/>
    </row>
    <row r="1006" spans="1:3" ht="12.75">
      <c r="A1006" s="7"/>
      <c r="B1006" s="7"/>
      <c r="C1006" s="10"/>
    </row>
    <row r="1007" spans="1:3" ht="12.75">
      <c r="A1007" s="7"/>
      <c r="B1007" s="7"/>
      <c r="C1007" s="10"/>
    </row>
    <row r="1008" spans="1:3" ht="12.75">
      <c r="A1008" s="7"/>
      <c r="B1008" s="7"/>
      <c r="C1008" s="10"/>
    </row>
    <row r="1009" spans="1:3" ht="12.75">
      <c r="A1009" s="7"/>
      <c r="B1009" s="7"/>
      <c r="C1009" s="10"/>
    </row>
    <row r="1010" spans="1:3" ht="12.75">
      <c r="A1010" s="7"/>
      <c r="B1010" s="7"/>
      <c r="C1010" s="10"/>
    </row>
    <row r="1011" spans="1:3" ht="12.75">
      <c r="A1011" s="7"/>
      <c r="B1011" s="7"/>
      <c r="C1011" s="10"/>
    </row>
    <row r="1012" spans="1:3" ht="12.75">
      <c r="A1012" s="7"/>
      <c r="B1012" s="7"/>
      <c r="C1012" s="10"/>
    </row>
    <row r="1013" spans="1:3" ht="12.75">
      <c r="A1013" s="7"/>
      <c r="B1013" s="7"/>
      <c r="C1013" s="10"/>
    </row>
    <row r="1014" spans="1:3" ht="12.75">
      <c r="A1014" s="7"/>
      <c r="B1014" s="7"/>
      <c r="C1014" s="10"/>
    </row>
    <row r="1015" spans="1:3" ht="12.75">
      <c r="A1015" s="7"/>
      <c r="B1015" s="7"/>
      <c r="C1015" s="10"/>
    </row>
    <row r="1016" spans="1:3" ht="12.75">
      <c r="A1016" s="7"/>
      <c r="B1016" s="7"/>
      <c r="C1016" s="10"/>
    </row>
    <row r="1017" spans="1:3" ht="12.75">
      <c r="A1017" s="7"/>
      <c r="B1017" s="7"/>
      <c r="C1017" s="10"/>
    </row>
    <row r="1018" spans="1:3" ht="12.75">
      <c r="A1018" s="7"/>
      <c r="B1018" s="7"/>
      <c r="C1018" s="10"/>
    </row>
    <row r="1019" spans="1:3" ht="12.75">
      <c r="A1019" s="7"/>
      <c r="B1019" s="7"/>
      <c r="C1019" s="10"/>
    </row>
    <row r="1020" spans="1:3" ht="12.75">
      <c r="A1020" s="7"/>
      <c r="B1020" s="7"/>
      <c r="C1020" s="10"/>
    </row>
    <row r="1021" spans="1:3" ht="12.75">
      <c r="A1021" s="7"/>
      <c r="B1021" s="7"/>
      <c r="C1021" s="10"/>
    </row>
    <row r="1022" spans="1:3" ht="12.75">
      <c r="A1022" s="7"/>
      <c r="B1022" s="7"/>
      <c r="C1022" s="10"/>
    </row>
    <row r="1023" spans="1:3" ht="12.75">
      <c r="A1023" s="7"/>
      <c r="B1023" s="7"/>
      <c r="C1023" s="10"/>
    </row>
    <row r="1024" spans="1:3" ht="12.75">
      <c r="A1024" s="7"/>
      <c r="B1024" s="7"/>
      <c r="C1024" s="10"/>
    </row>
    <row r="1025" spans="1:3" ht="12.75">
      <c r="A1025" s="7"/>
      <c r="B1025" s="7"/>
      <c r="C1025" s="10"/>
    </row>
    <row r="1026" spans="1:3" ht="12.75">
      <c r="A1026" s="7"/>
      <c r="B1026" s="7"/>
      <c r="C1026" s="10"/>
    </row>
    <row r="1027" spans="1:3" ht="12.75">
      <c r="A1027" s="7"/>
      <c r="B1027" s="7"/>
      <c r="C1027" s="10"/>
    </row>
    <row r="1028" spans="1:3" ht="12.75">
      <c r="A1028" s="7"/>
      <c r="B1028" s="7"/>
      <c r="C1028" s="10"/>
    </row>
    <row r="1029" spans="1:3" ht="12.75">
      <c r="A1029" s="7"/>
      <c r="B1029" s="7"/>
      <c r="C1029" s="10"/>
    </row>
    <row r="1030" spans="1:3" ht="12.75">
      <c r="A1030" s="7"/>
      <c r="B1030" s="7"/>
      <c r="C1030" s="10"/>
    </row>
    <row r="1031" spans="1:3" ht="12.75">
      <c r="A1031" s="7"/>
      <c r="B1031" s="7"/>
      <c r="C1031" s="10"/>
    </row>
    <row r="1032" spans="1:3" ht="12.75">
      <c r="A1032" s="7"/>
      <c r="B1032" s="7"/>
      <c r="C1032" s="10"/>
    </row>
    <row r="1033" spans="1:3" ht="12.75">
      <c r="A1033" s="7"/>
      <c r="B1033" s="7"/>
      <c r="C1033" s="10"/>
    </row>
    <row r="1034" spans="1:3" ht="12.75">
      <c r="A1034" s="7"/>
      <c r="B1034" s="7"/>
      <c r="C1034" s="10"/>
    </row>
    <row r="1035" spans="1:3" ht="12.75">
      <c r="A1035" s="7"/>
      <c r="B1035" s="7"/>
      <c r="C1035" s="10"/>
    </row>
    <row r="1036" spans="1:3" ht="12.75">
      <c r="A1036" s="7"/>
      <c r="B1036" s="7"/>
      <c r="C1036" s="10"/>
    </row>
    <row r="1037" spans="1:3" ht="12.75">
      <c r="A1037" s="7"/>
      <c r="B1037" s="7"/>
      <c r="C1037" s="10"/>
    </row>
    <row r="1038" spans="1:3" ht="12.75">
      <c r="A1038" s="7"/>
      <c r="B1038" s="7"/>
      <c r="C1038" s="10"/>
    </row>
    <row r="1039" spans="1:3" ht="12.75">
      <c r="A1039" s="7"/>
      <c r="B1039" s="7"/>
      <c r="C1039" s="10"/>
    </row>
    <row r="1040" spans="1:3" ht="12.75">
      <c r="A1040" s="7"/>
      <c r="B1040" s="7"/>
      <c r="C1040" s="10"/>
    </row>
    <row r="1041" spans="1:3" ht="12.75">
      <c r="A1041" s="7"/>
      <c r="B1041" s="7"/>
      <c r="C1041" s="10"/>
    </row>
    <row r="1042" spans="1:3" ht="12.75">
      <c r="A1042" s="7"/>
      <c r="B1042" s="7"/>
      <c r="C1042" s="10"/>
    </row>
    <row r="1043" spans="1:3" ht="12.75">
      <c r="A1043" s="7"/>
      <c r="B1043" s="7"/>
      <c r="C1043" s="10"/>
    </row>
    <row r="1044" spans="1:3" ht="12.75">
      <c r="A1044" s="7"/>
      <c r="B1044" s="7"/>
      <c r="C1044" s="10"/>
    </row>
    <row r="1045" spans="1:3" ht="12.75">
      <c r="A1045" s="7"/>
      <c r="B1045" s="7"/>
      <c r="C1045" s="10"/>
    </row>
    <row r="1046" spans="1:3" ht="12.75">
      <c r="A1046" s="7"/>
      <c r="B1046" s="7"/>
      <c r="C1046" s="10"/>
    </row>
    <row r="1047" spans="1:3" ht="12.75">
      <c r="A1047" s="7"/>
      <c r="B1047" s="7"/>
      <c r="C1047" s="10"/>
    </row>
    <row r="1048" spans="1:3" ht="12.75">
      <c r="A1048" s="7"/>
      <c r="B1048" s="7"/>
      <c r="C1048" s="10"/>
    </row>
    <row r="1049" spans="1:3" ht="12.75">
      <c r="A1049" s="7"/>
      <c r="B1049" s="7"/>
      <c r="C1049" s="10"/>
    </row>
    <row r="1050" spans="1:3" ht="12.75">
      <c r="A1050" s="7"/>
      <c r="B1050" s="7"/>
      <c r="C1050" s="10"/>
    </row>
    <row r="1051" spans="1:3" ht="12.75">
      <c r="A1051" s="7"/>
      <c r="B1051" s="7"/>
      <c r="C1051" s="10"/>
    </row>
    <row r="1052" spans="1:3" ht="12.75">
      <c r="A1052" s="7"/>
      <c r="B1052" s="7"/>
      <c r="C1052" s="10"/>
    </row>
    <row r="1053" spans="1:3" ht="12.75">
      <c r="A1053" s="7"/>
      <c r="B1053" s="7"/>
      <c r="C1053" s="10"/>
    </row>
    <row r="1054" spans="1:3" ht="12.75">
      <c r="A1054" s="7"/>
      <c r="B1054" s="7"/>
      <c r="C1054" s="10"/>
    </row>
    <row r="1055" spans="1:3" ht="12.75">
      <c r="A1055" s="7"/>
      <c r="B1055" s="7"/>
      <c r="C1055" s="10"/>
    </row>
    <row r="1056" spans="1:3" ht="12.75">
      <c r="A1056" s="7"/>
      <c r="B1056" s="7"/>
      <c r="C1056" s="10"/>
    </row>
    <row r="1057" spans="1:3" ht="12.75">
      <c r="A1057" s="7"/>
      <c r="B1057" s="7"/>
      <c r="C1057" s="10"/>
    </row>
    <row r="1058" spans="1:3" ht="12.75">
      <c r="A1058" s="7"/>
      <c r="B1058" s="7"/>
      <c r="C1058" s="10"/>
    </row>
    <row r="1059" spans="1:3" ht="12.75">
      <c r="A1059" s="7"/>
      <c r="B1059" s="7"/>
      <c r="C1059" s="10"/>
    </row>
    <row r="1060" spans="1:3" ht="12.75">
      <c r="A1060" s="7"/>
      <c r="B1060" s="7"/>
      <c r="C1060" s="10"/>
    </row>
    <row r="1061" spans="1:3" ht="12.75">
      <c r="A1061" s="7"/>
      <c r="B1061" s="7"/>
      <c r="C1061" s="10"/>
    </row>
    <row r="1062" spans="1:3" ht="12.75">
      <c r="A1062" s="7"/>
      <c r="B1062" s="7"/>
      <c r="C1062" s="10"/>
    </row>
    <row r="1063" spans="1:3" ht="12.75">
      <c r="A1063" s="7"/>
      <c r="B1063" s="7"/>
      <c r="C1063" s="10"/>
    </row>
    <row r="1064" spans="1:3" ht="12.75">
      <c r="A1064" s="7"/>
      <c r="B1064" s="7"/>
      <c r="C1064" s="10"/>
    </row>
    <row r="1065" spans="1:3" ht="12.75">
      <c r="A1065" s="7"/>
      <c r="B1065" s="7"/>
      <c r="C1065" s="10"/>
    </row>
    <row r="1066" spans="1:3" ht="12.75">
      <c r="A1066" s="7"/>
      <c r="B1066" s="7"/>
      <c r="C1066" s="10"/>
    </row>
    <row r="1067" spans="1:3" ht="12.75">
      <c r="A1067" s="7"/>
      <c r="B1067" s="7"/>
      <c r="C1067" s="10"/>
    </row>
    <row r="1068" spans="1:3" ht="12.75">
      <c r="A1068" s="7"/>
      <c r="B1068" s="7"/>
      <c r="C1068" s="10"/>
    </row>
    <row r="1069" spans="1:3" ht="12.75">
      <c r="A1069" s="7"/>
      <c r="B1069" s="7"/>
      <c r="C1069" s="10"/>
    </row>
    <row r="1070" spans="1:3" ht="12.75">
      <c r="A1070" s="7"/>
      <c r="B1070" s="7"/>
      <c r="C1070" s="10"/>
    </row>
    <row r="1071" spans="1:3" ht="12.75">
      <c r="A1071" s="7"/>
      <c r="B1071" s="7"/>
      <c r="C1071" s="10"/>
    </row>
    <row r="1072" spans="1:3" ht="12.75">
      <c r="A1072" s="7"/>
      <c r="B1072" s="7"/>
      <c r="C1072" s="10"/>
    </row>
    <row r="1073" spans="1:3" ht="12.75">
      <c r="A1073" s="7"/>
      <c r="B1073" s="7"/>
      <c r="C1073" s="10"/>
    </row>
    <row r="1074" spans="1:3" ht="12.75">
      <c r="A1074" s="7"/>
      <c r="B1074" s="7"/>
      <c r="C1074" s="10"/>
    </row>
    <row r="1075" spans="1:3" ht="12.75">
      <c r="A1075" s="7"/>
      <c r="B1075" s="7"/>
      <c r="C1075" s="10"/>
    </row>
    <row r="1076" spans="1:3" ht="12.75">
      <c r="A1076" s="7"/>
      <c r="B1076" s="7"/>
      <c r="C1076" s="10"/>
    </row>
    <row r="1077" spans="1:3" ht="12.75">
      <c r="A1077" s="7"/>
      <c r="B1077" s="7"/>
      <c r="C1077" s="10"/>
    </row>
    <row r="1078" spans="1:3" ht="12.75">
      <c r="A1078" s="7"/>
      <c r="B1078" s="7"/>
      <c r="C1078" s="10"/>
    </row>
    <row r="1079" spans="1:3" ht="12.75">
      <c r="A1079" s="7"/>
      <c r="B1079" s="7"/>
      <c r="C1079" s="10"/>
    </row>
    <row r="1080" spans="1:3" ht="12.75">
      <c r="A1080" s="7"/>
      <c r="B1080" s="7"/>
      <c r="C1080" s="10"/>
    </row>
    <row r="1081" spans="1:3" ht="12.75">
      <c r="A1081" s="7"/>
      <c r="B1081" s="7"/>
      <c r="C1081" s="10"/>
    </row>
    <row r="1082" spans="1:3" ht="12.75">
      <c r="A1082" s="7"/>
      <c r="B1082" s="7"/>
      <c r="C1082" s="10"/>
    </row>
    <row r="1083" spans="1:3" ht="12.75">
      <c r="A1083" s="7"/>
      <c r="B1083" s="7"/>
      <c r="C1083" s="10"/>
    </row>
    <row r="1084" spans="1:3" ht="12.75">
      <c r="A1084" s="7"/>
      <c r="B1084" s="7"/>
      <c r="C1084" s="10"/>
    </row>
    <row r="1085" spans="1:3" ht="12.75">
      <c r="A1085" s="7"/>
      <c r="B1085" s="7"/>
      <c r="C1085" s="10"/>
    </row>
    <row r="1086" spans="1:3" ht="12.75">
      <c r="A1086" s="7"/>
      <c r="B1086" s="7"/>
      <c r="C1086" s="10"/>
    </row>
    <row r="1087" spans="1:3" ht="12.75">
      <c r="A1087" s="7"/>
      <c r="B1087" s="7"/>
      <c r="C1087" s="10"/>
    </row>
    <row r="1088" spans="1:3" ht="12.75">
      <c r="A1088" s="7"/>
      <c r="B1088" s="7"/>
      <c r="C1088" s="10"/>
    </row>
    <row r="1089" spans="1:3" ht="12.75">
      <c r="A1089" s="7"/>
      <c r="B1089" s="7"/>
      <c r="C1089" s="10"/>
    </row>
    <row r="1090" spans="1:3" ht="12.75">
      <c r="A1090" s="7"/>
      <c r="B1090" s="7"/>
      <c r="C1090" s="10"/>
    </row>
    <row r="1091" spans="1:3" ht="12.75">
      <c r="A1091" s="7"/>
      <c r="B1091" s="7"/>
      <c r="C1091" s="10"/>
    </row>
    <row r="1092" spans="1:3" ht="12.75">
      <c r="A1092" s="7"/>
      <c r="B1092" s="7"/>
      <c r="C1092" s="10"/>
    </row>
    <row r="1093" spans="1:3" ht="12.75">
      <c r="A1093" s="7"/>
      <c r="B1093" s="7"/>
      <c r="C1093" s="10"/>
    </row>
    <row r="1094" spans="1:3" ht="12.75">
      <c r="A1094" s="7"/>
      <c r="B1094" s="7"/>
      <c r="C1094" s="10"/>
    </row>
    <row r="1095" spans="1:3" ht="12.75">
      <c r="A1095" s="7"/>
      <c r="B1095" s="7"/>
      <c r="C1095" s="10"/>
    </row>
    <row r="1096" spans="1:3" ht="12.75">
      <c r="A1096" s="7"/>
      <c r="B1096" s="7"/>
      <c r="C1096" s="10"/>
    </row>
    <row r="1097" spans="1:3" ht="12.75">
      <c r="A1097" s="7"/>
      <c r="B1097" s="7"/>
      <c r="C1097" s="10"/>
    </row>
    <row r="1098" spans="1:3" ht="12.75">
      <c r="A1098" s="7"/>
      <c r="B1098" s="7"/>
      <c r="C1098" s="10"/>
    </row>
    <row r="1099" spans="1:3" ht="12.75">
      <c r="A1099" s="7"/>
      <c r="B1099" s="7"/>
      <c r="C1099" s="10"/>
    </row>
    <row r="1100" spans="1:3" ht="12.75">
      <c r="A1100" s="7"/>
      <c r="B1100" s="7"/>
      <c r="C1100" s="10"/>
    </row>
    <row r="1101" spans="1:3" ht="12.75">
      <c r="A1101" s="7"/>
      <c r="B1101" s="7"/>
      <c r="C1101" s="10"/>
    </row>
    <row r="1102" spans="1:3" ht="12.75">
      <c r="A1102" s="7"/>
      <c r="B1102" s="7"/>
      <c r="C1102" s="10"/>
    </row>
    <row r="1103" spans="1:3" ht="12.75">
      <c r="A1103" s="7"/>
      <c r="B1103" s="7"/>
      <c r="C1103" s="10"/>
    </row>
    <row r="1104" spans="1:3" ht="12.75">
      <c r="A1104" s="7"/>
      <c r="B1104" s="7"/>
      <c r="C1104" s="10"/>
    </row>
    <row r="1105" spans="1:3" ht="12.75">
      <c r="A1105" s="7"/>
      <c r="B1105" s="7"/>
      <c r="C1105" s="10"/>
    </row>
    <row r="1106" spans="1:3" ht="12.75">
      <c r="A1106" s="7"/>
      <c r="B1106" s="7"/>
      <c r="C1106" s="10"/>
    </row>
    <row r="1107" spans="1:3" ht="12.75">
      <c r="A1107" s="7"/>
      <c r="B1107" s="7"/>
      <c r="C1107" s="10"/>
    </row>
    <row r="1108" spans="1:3" ht="12.75">
      <c r="A1108" s="7"/>
      <c r="B1108" s="7"/>
      <c r="C1108" s="10"/>
    </row>
    <row r="1109" spans="1:3" ht="12.75">
      <c r="A1109" s="7"/>
      <c r="B1109" s="7"/>
      <c r="C1109" s="10"/>
    </row>
    <row r="1110" spans="1:3" ht="12.75">
      <c r="A1110" s="7"/>
      <c r="B1110" s="7"/>
      <c r="C1110" s="10"/>
    </row>
    <row r="1111" spans="1:3" ht="12.75">
      <c r="A1111" s="7"/>
      <c r="B1111" s="7"/>
      <c r="C1111" s="10"/>
    </row>
    <row r="1112" spans="1:3" ht="12.75">
      <c r="A1112" s="7"/>
      <c r="B1112" s="7"/>
      <c r="C1112" s="10"/>
    </row>
    <row r="1113" spans="1:3" ht="12.75">
      <c r="A1113" s="7"/>
      <c r="B1113" s="7"/>
      <c r="C1113" s="10"/>
    </row>
    <row r="1114" spans="1:3" ht="12.75">
      <c r="A1114" s="7"/>
      <c r="B1114" s="7"/>
      <c r="C1114" s="10"/>
    </row>
    <row r="1115" spans="1:3" ht="12.75">
      <c r="A1115" s="7"/>
      <c r="B1115" s="7"/>
      <c r="C1115" s="10"/>
    </row>
    <row r="1116" spans="1:3" ht="12.75">
      <c r="A1116" s="7"/>
      <c r="B1116" s="7"/>
      <c r="C1116" s="10"/>
    </row>
    <row r="1117" spans="1:3" ht="12.75">
      <c r="A1117" s="7"/>
      <c r="B1117" s="7"/>
      <c r="C1117" s="10"/>
    </row>
    <row r="1118" spans="1:3" ht="12.75">
      <c r="A1118" s="7"/>
      <c r="B1118" s="7"/>
      <c r="C1118" s="10"/>
    </row>
    <row r="1119" spans="1:3" ht="12.75">
      <c r="A1119" s="7"/>
      <c r="B1119" s="7"/>
      <c r="C1119" s="10"/>
    </row>
    <row r="1120" spans="1:3" ht="12.75">
      <c r="A1120" s="7"/>
      <c r="B1120" s="7"/>
      <c r="C1120" s="10"/>
    </row>
    <row r="1121" spans="1:3" ht="12.75">
      <c r="A1121" s="7"/>
      <c r="B1121" s="7"/>
      <c r="C1121" s="10"/>
    </row>
    <row r="1122" spans="1:3" ht="12.75">
      <c r="A1122" s="7"/>
      <c r="B1122" s="7"/>
      <c r="C1122" s="10"/>
    </row>
    <row r="1123" spans="1:3" ht="12.75">
      <c r="A1123" s="7"/>
      <c r="B1123" s="7"/>
      <c r="C1123" s="10"/>
    </row>
    <row r="1124" spans="1:3" ht="12.75">
      <c r="A1124" s="7"/>
      <c r="B1124" s="7"/>
      <c r="C1124" s="10"/>
    </row>
    <row r="1125" spans="1:3" ht="12.75">
      <c r="A1125" s="7"/>
      <c r="B1125" s="7"/>
      <c r="C1125" s="10"/>
    </row>
    <row r="1126" spans="1:3" ht="12.75">
      <c r="A1126" s="7"/>
      <c r="B1126" s="7"/>
      <c r="C1126" s="10"/>
    </row>
    <row r="1127" spans="1:3" ht="12.75">
      <c r="A1127" s="7"/>
      <c r="B1127" s="7"/>
      <c r="C1127" s="10"/>
    </row>
    <row r="1128" spans="1:3" ht="12.75">
      <c r="A1128" s="7"/>
      <c r="B1128" s="7"/>
      <c r="C1128" s="10"/>
    </row>
    <row r="1129" spans="1:3" ht="12.75">
      <c r="A1129" s="7"/>
      <c r="B1129" s="7"/>
      <c r="C1129" s="10"/>
    </row>
    <row r="1130" spans="1:3" ht="12.75">
      <c r="A1130" s="7"/>
      <c r="B1130" s="7"/>
      <c r="C1130" s="10"/>
    </row>
    <row r="1131" spans="1:3" ht="12.75">
      <c r="A1131" s="7"/>
      <c r="B1131" s="7"/>
      <c r="C1131" s="10"/>
    </row>
    <row r="1132" spans="1:3" ht="12.75">
      <c r="A1132" s="7"/>
      <c r="B1132" s="7"/>
      <c r="C1132" s="10"/>
    </row>
    <row r="1133" spans="1:3" ht="12.75">
      <c r="A1133" s="7"/>
      <c r="B1133" s="7"/>
      <c r="C1133" s="10"/>
    </row>
    <row r="1134" spans="1:3" ht="12.75">
      <c r="A1134" s="7"/>
      <c r="B1134" s="7"/>
      <c r="C1134" s="10"/>
    </row>
    <row r="1135" spans="1:3" ht="12.75">
      <c r="A1135" s="7"/>
      <c r="B1135" s="7"/>
      <c r="C1135" s="10"/>
    </row>
    <row r="1136" spans="1:3" ht="12.75">
      <c r="A1136" s="7"/>
      <c r="B1136" s="7"/>
      <c r="C1136" s="10"/>
    </row>
    <row r="1137" spans="1:3" ht="12.75">
      <c r="A1137" s="7"/>
      <c r="B1137" s="7"/>
      <c r="C1137" s="10"/>
    </row>
    <row r="1138" spans="1:3" ht="12.75">
      <c r="A1138" s="7"/>
      <c r="B1138" s="7"/>
      <c r="C1138" s="10"/>
    </row>
    <row r="1139" spans="1:3" ht="12.75">
      <c r="A1139" s="7"/>
      <c r="B1139" s="7"/>
      <c r="C1139" s="10"/>
    </row>
    <row r="1140" spans="1:3" ht="12.75">
      <c r="A1140" s="7"/>
      <c r="B1140" s="7"/>
      <c r="C1140" s="10"/>
    </row>
    <row r="1141" spans="1:3" ht="12.75">
      <c r="A1141" s="7"/>
      <c r="B1141" s="7"/>
      <c r="C1141" s="10"/>
    </row>
    <row r="1142" spans="1:3" ht="12.75">
      <c r="A1142" s="7"/>
      <c r="B1142" s="7"/>
      <c r="C1142" s="10"/>
    </row>
    <row r="1143" spans="1:3" ht="12.75">
      <c r="A1143" s="7"/>
      <c r="B1143" s="7"/>
      <c r="C1143" s="10"/>
    </row>
    <row r="1144" spans="1:3" ht="12.75">
      <c r="A1144" s="7"/>
      <c r="B1144" s="7"/>
      <c r="C1144" s="10"/>
    </row>
    <row r="1145" spans="1:3" ht="12.75">
      <c r="A1145" s="7"/>
      <c r="B1145" s="7"/>
      <c r="C1145" s="10"/>
    </row>
    <row r="1146" spans="1:3" ht="12.75">
      <c r="A1146" s="7"/>
      <c r="B1146" s="7"/>
      <c r="C1146" s="10"/>
    </row>
    <row r="1147" spans="1:3" ht="12.75">
      <c r="A1147" s="7"/>
      <c r="B1147" s="7"/>
      <c r="C1147" s="10"/>
    </row>
    <row r="1148" spans="1:3" ht="12.75">
      <c r="A1148" s="7"/>
      <c r="B1148" s="7"/>
      <c r="C1148" s="10"/>
    </row>
    <row r="1149" spans="1:3" ht="12.75">
      <c r="A1149" s="7"/>
      <c r="B1149" s="7"/>
      <c r="C1149" s="10"/>
    </row>
    <row r="1150" spans="1:3" ht="12.75">
      <c r="A1150" s="7"/>
      <c r="B1150" s="7"/>
      <c r="C1150" s="10"/>
    </row>
    <row r="1151" spans="1:3" ht="12.75">
      <c r="A1151" s="7"/>
      <c r="B1151" s="7"/>
      <c r="C1151" s="10"/>
    </row>
    <row r="1152" spans="1:3" ht="12.75">
      <c r="A1152" s="7"/>
      <c r="B1152" s="7"/>
      <c r="C1152" s="10"/>
    </row>
    <row r="1153" spans="1:3" ht="12.75">
      <c r="A1153" s="7"/>
      <c r="B1153" s="7"/>
      <c r="C1153" s="10"/>
    </row>
    <row r="1154" spans="1:3" ht="12.75">
      <c r="A1154" s="7"/>
      <c r="B1154" s="7"/>
      <c r="C1154" s="10"/>
    </row>
    <row r="1155" spans="1:3" ht="12.75">
      <c r="A1155" s="7"/>
      <c r="B1155" s="7"/>
      <c r="C1155" s="10"/>
    </row>
    <row r="1156" spans="1:3" ht="12.75">
      <c r="A1156" s="7"/>
      <c r="B1156" s="7"/>
      <c r="C1156" s="10"/>
    </row>
    <row r="1157" spans="1:3" ht="12.75">
      <c r="A1157" s="7"/>
      <c r="B1157" s="7"/>
      <c r="C1157" s="10"/>
    </row>
    <row r="1158" spans="1:3" ht="12.75">
      <c r="A1158" s="7"/>
      <c r="B1158" s="7"/>
      <c r="C1158" s="10"/>
    </row>
    <row r="1159" spans="1:3" ht="12.75">
      <c r="A1159" s="7"/>
      <c r="B1159" s="7"/>
      <c r="C1159" s="10"/>
    </row>
    <row r="1160" spans="1:3" ht="12.75">
      <c r="A1160" s="7"/>
      <c r="B1160" s="7"/>
      <c r="C1160" s="10"/>
    </row>
    <row r="1161" spans="1:3" ht="12.75">
      <c r="A1161" s="7"/>
      <c r="B1161" s="7"/>
      <c r="C1161" s="10"/>
    </row>
    <row r="1162" spans="1:3" ht="12.75">
      <c r="A1162" s="7"/>
      <c r="B1162" s="7"/>
      <c r="C1162" s="10"/>
    </row>
    <row r="1163" spans="1:3" ht="12.75">
      <c r="A1163" s="7"/>
      <c r="B1163" s="7"/>
      <c r="C1163" s="10"/>
    </row>
    <row r="1164" spans="1:3" ht="12.75">
      <c r="A1164" s="7"/>
      <c r="B1164" s="7"/>
      <c r="C1164" s="10"/>
    </row>
    <row r="1165" spans="1:3" ht="12.75">
      <c r="A1165" s="7"/>
      <c r="B1165" s="7"/>
      <c r="C1165" s="10"/>
    </row>
    <row r="1166" spans="1:3" ht="12.75">
      <c r="A1166" s="7"/>
      <c r="B1166" s="7"/>
      <c r="C1166" s="10"/>
    </row>
    <row r="1167" spans="1:3" ht="12.75">
      <c r="A1167" s="7"/>
      <c r="B1167" s="7"/>
      <c r="C1167" s="10"/>
    </row>
    <row r="1168" spans="1:3" ht="12.75">
      <c r="A1168" s="7"/>
      <c r="B1168" s="7"/>
      <c r="C1168" s="10"/>
    </row>
    <row r="1169" spans="1:3" ht="12.75">
      <c r="A1169" s="7"/>
      <c r="B1169" s="7"/>
      <c r="C1169" s="10"/>
    </row>
    <row r="1170" spans="1:3" ht="12.75">
      <c r="A1170" s="7"/>
      <c r="B1170" s="7"/>
      <c r="C1170" s="10"/>
    </row>
    <row r="1171" spans="1:3" ht="12.75">
      <c r="A1171" s="7"/>
      <c r="B1171" s="7"/>
      <c r="C1171" s="10"/>
    </row>
    <row r="1172" spans="1:3" ht="12.75">
      <c r="A1172" s="7"/>
      <c r="B1172" s="7"/>
      <c r="C1172" s="10"/>
    </row>
    <row r="1173" spans="1:3" ht="12.75">
      <c r="A1173" s="7"/>
      <c r="B1173" s="7"/>
      <c r="C1173" s="10"/>
    </row>
    <row r="1174" spans="1:3" ht="12.75">
      <c r="A1174" s="7"/>
      <c r="B1174" s="7"/>
      <c r="C1174" s="10"/>
    </row>
    <row r="1175" spans="1:3" ht="12.75">
      <c r="A1175" s="7"/>
      <c r="B1175" s="7"/>
      <c r="C1175" s="10"/>
    </row>
    <row r="1176" spans="1:3" ht="12.75">
      <c r="A1176" s="7"/>
      <c r="B1176" s="7"/>
      <c r="C1176" s="10"/>
    </row>
    <row r="1177" spans="1:3" ht="12.75">
      <c r="A1177" s="7"/>
      <c r="B1177" s="7"/>
      <c r="C1177" s="10"/>
    </row>
    <row r="1178" spans="1:3" ht="12.75">
      <c r="A1178" s="7"/>
      <c r="B1178" s="7"/>
      <c r="C1178" s="10"/>
    </row>
    <row r="1179" spans="1:3" ht="12.75">
      <c r="A1179" s="7"/>
      <c r="B1179" s="7"/>
      <c r="C1179" s="10"/>
    </row>
    <row r="1180" spans="1:3" ht="12.75">
      <c r="A1180" s="7"/>
      <c r="B1180" s="7"/>
      <c r="C1180" s="10"/>
    </row>
    <row r="1181" spans="1:3" ht="12.75">
      <c r="A1181" s="7"/>
      <c r="B1181" s="7"/>
      <c r="C1181" s="10"/>
    </row>
    <row r="1182" spans="1:3" ht="12.75">
      <c r="A1182" s="7"/>
      <c r="B1182" s="7"/>
      <c r="C1182" s="10"/>
    </row>
    <row r="1183" spans="1:3" ht="12.75">
      <c r="A1183" s="7"/>
      <c r="B1183" s="7"/>
      <c r="C1183" s="10"/>
    </row>
    <row r="1184" spans="1:3" ht="12.75">
      <c r="A1184" s="7"/>
      <c r="B1184" s="7"/>
      <c r="C1184" s="10"/>
    </row>
    <row r="1185" spans="1:3" ht="12.75">
      <c r="A1185" s="7"/>
      <c r="B1185" s="7"/>
      <c r="C1185" s="10"/>
    </row>
    <row r="1186" spans="1:3" ht="12.75">
      <c r="A1186" s="7"/>
      <c r="B1186" s="7"/>
      <c r="C1186" s="10"/>
    </row>
    <row r="1187" spans="1:3" ht="12.75">
      <c r="A1187" s="7"/>
      <c r="B1187" s="7"/>
      <c r="C1187" s="10"/>
    </row>
    <row r="1188" spans="1:3" ht="12.75">
      <c r="A1188" s="7"/>
      <c r="B1188" s="7"/>
      <c r="C1188" s="10"/>
    </row>
    <row r="1189" spans="1:3" ht="12.75">
      <c r="A1189" s="7"/>
      <c r="B1189" s="7"/>
      <c r="C1189" s="10"/>
    </row>
    <row r="1190" spans="1:3" ht="12.75">
      <c r="A1190" s="7"/>
      <c r="B1190" s="7"/>
      <c r="C1190" s="10"/>
    </row>
    <row r="1191" spans="1:3" ht="12.75">
      <c r="A1191" s="7"/>
      <c r="B1191" s="7"/>
      <c r="C1191" s="10"/>
    </row>
    <row r="1192" spans="1:3" ht="12.75">
      <c r="A1192" s="7"/>
      <c r="B1192" s="7"/>
      <c r="C1192" s="10"/>
    </row>
    <row r="1193" spans="1:3" ht="12.75">
      <c r="A1193" s="7"/>
      <c r="B1193" s="7"/>
      <c r="C1193" s="10"/>
    </row>
    <row r="1194" spans="1:3" ht="12.75">
      <c r="A1194" s="7"/>
      <c r="B1194" s="7"/>
      <c r="C1194" s="10"/>
    </row>
    <row r="1195" spans="1:3" ht="12.75">
      <c r="A1195" s="7"/>
      <c r="B1195" s="7"/>
      <c r="C1195" s="10"/>
    </row>
    <row r="1196" spans="1:3" ht="12.75">
      <c r="A1196" s="7"/>
      <c r="B1196" s="7"/>
      <c r="C1196" s="10"/>
    </row>
    <row r="1197" spans="1:3" ht="12.75">
      <c r="A1197" s="7"/>
      <c r="B1197" s="7"/>
      <c r="C1197" s="10"/>
    </row>
    <row r="1198" spans="1:3" ht="12.75">
      <c r="A1198" s="7"/>
      <c r="B1198" s="7"/>
      <c r="C1198" s="10"/>
    </row>
    <row r="1199" spans="1:3" ht="12.75">
      <c r="A1199" s="7"/>
      <c r="B1199" s="7"/>
      <c r="C1199" s="10"/>
    </row>
    <row r="1200" spans="1:3" ht="12.75">
      <c r="A1200" s="7"/>
      <c r="B1200" s="7"/>
      <c r="C1200" s="10"/>
    </row>
    <row r="1201" spans="1:3" ht="12.75">
      <c r="A1201" s="7"/>
      <c r="B1201" s="7"/>
      <c r="C1201" s="10"/>
    </row>
    <row r="1202" spans="1:3" ht="12.75">
      <c r="A1202" s="7"/>
      <c r="B1202" s="7"/>
      <c r="C1202" s="10"/>
    </row>
    <row r="1203" spans="1:3" ht="12.75">
      <c r="A1203" s="7"/>
      <c r="B1203" s="7"/>
      <c r="C1203" s="10"/>
    </row>
    <row r="1204" spans="1:3" ht="12.75">
      <c r="A1204" s="7"/>
      <c r="B1204" s="7"/>
      <c r="C1204" s="10"/>
    </row>
    <row r="1205" spans="1:3" ht="12.75">
      <c r="A1205" s="7"/>
      <c r="B1205" s="7"/>
      <c r="C1205" s="10"/>
    </row>
    <row r="1206" spans="1:3" ht="12.75">
      <c r="A1206" s="7"/>
      <c r="B1206" s="7"/>
      <c r="C1206" s="10"/>
    </row>
    <row r="1207" spans="1:3" ht="12.75">
      <c r="A1207" s="7"/>
      <c r="B1207" s="7"/>
      <c r="C1207" s="10"/>
    </row>
    <row r="1208" spans="1:3" ht="12.75">
      <c r="A1208" s="7"/>
      <c r="B1208" s="7"/>
      <c r="C1208" s="10"/>
    </row>
    <row r="1209" spans="1:3" ht="12.75">
      <c r="A1209" s="7"/>
      <c r="B1209" s="7"/>
      <c r="C1209" s="10"/>
    </row>
    <row r="1210" spans="1:3" ht="12.75">
      <c r="A1210" s="7"/>
      <c r="B1210" s="7"/>
      <c r="C1210" s="10"/>
    </row>
    <row r="1211" spans="1:3" ht="12.75">
      <c r="A1211" s="7"/>
      <c r="B1211" s="7"/>
      <c r="C1211" s="10"/>
    </row>
    <row r="1212" spans="1:3" ht="12.75">
      <c r="A1212" s="7"/>
      <c r="B1212" s="7"/>
      <c r="C1212" s="10"/>
    </row>
    <row r="1213" spans="1:3" ht="12.75">
      <c r="A1213" s="7"/>
      <c r="B1213" s="7"/>
      <c r="C1213" s="10"/>
    </row>
    <row r="1214" spans="1:3" ht="12.75">
      <c r="A1214" s="7"/>
      <c r="B1214" s="7"/>
      <c r="C1214" s="10"/>
    </row>
    <row r="1215" spans="1:3" ht="12.75">
      <c r="A1215" s="7"/>
      <c r="B1215" s="7"/>
      <c r="C1215" s="10"/>
    </row>
    <row r="1216" spans="1:3" ht="12.75">
      <c r="A1216" s="7"/>
      <c r="B1216" s="7"/>
      <c r="C1216" s="10"/>
    </row>
    <row r="1217" spans="1:3" ht="12.75">
      <c r="A1217" s="7"/>
      <c r="B1217" s="7"/>
      <c r="C1217" s="10"/>
    </row>
    <row r="1218" spans="1:3" ht="12.75">
      <c r="A1218" s="7"/>
      <c r="B1218" s="7"/>
      <c r="C1218" s="10"/>
    </row>
    <row r="1219" spans="1:3" ht="12.75">
      <c r="A1219" s="7"/>
      <c r="B1219" s="7"/>
      <c r="C1219" s="10"/>
    </row>
    <row r="1220" spans="1:3" ht="12.75">
      <c r="A1220" s="7"/>
      <c r="B1220" s="7"/>
      <c r="C1220" s="10"/>
    </row>
    <row r="1221" spans="1:3" ht="12.75">
      <c r="A1221" s="7"/>
      <c r="B1221" s="7"/>
      <c r="C1221" s="10"/>
    </row>
    <row r="1222" spans="1:3" ht="12.75">
      <c r="A1222" s="7"/>
      <c r="B1222" s="7"/>
      <c r="C1222" s="10"/>
    </row>
    <row r="1223" spans="1:3" ht="12.75">
      <c r="A1223" s="7"/>
      <c r="B1223" s="7"/>
      <c r="C1223" s="10"/>
    </row>
    <row r="1224" spans="1:3" ht="12.75">
      <c r="A1224" s="7"/>
      <c r="B1224" s="7"/>
      <c r="C1224" s="10"/>
    </row>
    <row r="1225" spans="1:3" ht="12.75">
      <c r="A1225" s="7"/>
      <c r="B1225" s="7"/>
      <c r="C1225" s="10"/>
    </row>
    <row r="1226" spans="1:3" ht="12.75">
      <c r="A1226" s="7"/>
      <c r="B1226" s="7"/>
      <c r="C1226" s="10"/>
    </row>
    <row r="1227" spans="1:3" ht="12.75">
      <c r="A1227" s="7"/>
      <c r="B1227" s="7"/>
      <c r="C1227" s="10"/>
    </row>
    <row r="1228" spans="1:3" ht="12.75">
      <c r="A1228" s="7"/>
      <c r="B1228" s="7"/>
      <c r="C1228" s="10"/>
    </row>
    <row r="1229" spans="1:3" ht="12.75">
      <c r="A1229" s="7"/>
      <c r="B1229" s="7"/>
      <c r="C1229" s="10"/>
    </row>
    <row r="1230" spans="1:3" ht="12.75">
      <c r="A1230" s="7"/>
      <c r="B1230" s="7"/>
      <c r="C1230" s="10"/>
    </row>
    <row r="1231" spans="1:3" ht="12.75">
      <c r="A1231" s="7"/>
      <c r="B1231" s="7"/>
      <c r="C1231" s="10"/>
    </row>
    <row r="1232" spans="1:3" ht="12.75">
      <c r="A1232" s="7"/>
      <c r="B1232" s="7"/>
      <c r="C1232" s="10"/>
    </row>
    <row r="1233" spans="1:3" ht="12.75">
      <c r="A1233" s="7"/>
      <c r="B1233" s="7"/>
      <c r="C1233" s="10"/>
    </row>
    <row r="1234" spans="1:3" ht="12.75">
      <c r="A1234" s="7"/>
      <c r="B1234" s="7"/>
      <c r="C1234" s="10"/>
    </row>
    <row r="1235" spans="1:3" ht="12.75">
      <c r="A1235" s="7"/>
      <c r="B1235" s="7"/>
      <c r="C1235" s="10"/>
    </row>
    <row r="1236" spans="1:3" ht="12.75">
      <c r="A1236" s="7"/>
      <c r="B1236" s="7"/>
      <c r="C1236" s="10"/>
    </row>
    <row r="1237" spans="1:3" ht="12.75">
      <c r="A1237" s="7"/>
      <c r="B1237" s="7"/>
      <c r="C1237" s="10"/>
    </row>
    <row r="1238" spans="1:3" ht="12.75">
      <c r="A1238" s="7"/>
      <c r="B1238" s="7"/>
      <c r="C1238" s="10"/>
    </row>
    <row r="1239" spans="1:3" ht="12.75">
      <c r="A1239" s="7"/>
      <c r="B1239" s="7"/>
      <c r="C1239" s="10"/>
    </row>
    <row r="1240" spans="1:3" ht="12.75">
      <c r="A1240" s="7"/>
      <c r="B1240" s="7"/>
      <c r="C1240" s="10"/>
    </row>
    <row r="1241" spans="1:3" ht="12.75">
      <c r="A1241" s="7"/>
      <c r="B1241" s="7"/>
      <c r="C1241" s="10"/>
    </row>
    <row r="1242" spans="1:3" ht="12.75">
      <c r="A1242" s="7"/>
      <c r="B1242" s="7"/>
      <c r="C1242" s="10"/>
    </row>
    <row r="1243" spans="1:3" ht="12.75">
      <c r="A1243" s="7"/>
      <c r="B1243" s="7"/>
      <c r="C1243" s="10"/>
    </row>
    <row r="1244" spans="1:3" ht="12.75">
      <c r="A1244" s="7"/>
      <c r="B1244" s="7"/>
      <c r="C1244" s="10"/>
    </row>
    <row r="1245" spans="1:3" ht="12.75">
      <c r="A1245" s="7"/>
      <c r="B1245" s="7"/>
      <c r="C1245" s="10"/>
    </row>
    <row r="1246" spans="1:3" ht="12.75">
      <c r="A1246" s="7"/>
      <c r="B1246" s="7"/>
      <c r="C1246" s="10"/>
    </row>
    <row r="1247" spans="1:3" ht="12.75">
      <c r="A1247" s="7"/>
      <c r="B1247" s="7"/>
      <c r="C1247" s="10"/>
    </row>
    <row r="1248" spans="1:3" ht="12.75">
      <c r="A1248" s="7"/>
      <c r="B1248" s="7"/>
      <c r="C1248" s="10"/>
    </row>
    <row r="1249" spans="1:3" ht="12.75">
      <c r="A1249" s="7"/>
      <c r="B1249" s="7"/>
      <c r="C1249" s="10"/>
    </row>
    <row r="1250" spans="1:3" ht="12.75">
      <c r="A1250" s="7"/>
      <c r="B1250" s="7"/>
      <c r="C1250" s="10"/>
    </row>
    <row r="1251" spans="1:3" ht="12.75">
      <c r="A1251" s="7"/>
      <c r="B1251" s="7"/>
      <c r="C1251" s="10"/>
    </row>
    <row r="1252" spans="1:3" ht="12.75">
      <c r="A1252" s="7"/>
      <c r="B1252" s="7"/>
      <c r="C1252" s="10"/>
    </row>
    <row r="1253" spans="1:3" ht="12.75">
      <c r="A1253" s="7"/>
      <c r="B1253" s="7"/>
      <c r="C1253" s="10"/>
    </row>
    <row r="1254" spans="1:3" ht="12.75">
      <c r="A1254" s="7"/>
      <c r="B1254" s="7"/>
      <c r="C1254" s="10"/>
    </row>
    <row r="1255" spans="1:3" ht="12.75">
      <c r="A1255" s="7"/>
      <c r="B1255" s="7"/>
      <c r="C1255" s="10"/>
    </row>
    <row r="1256" spans="1:3" ht="12.75">
      <c r="A1256" s="7"/>
      <c r="B1256" s="7"/>
      <c r="C1256" s="10"/>
    </row>
    <row r="1257" spans="1:3" ht="12.75">
      <c r="A1257" s="7"/>
      <c r="B1257" s="7"/>
      <c r="C1257" s="10"/>
    </row>
    <row r="1258" spans="1:3" ht="12.75">
      <c r="A1258" s="7"/>
      <c r="B1258" s="7"/>
      <c r="C1258" s="10"/>
    </row>
    <row r="1259" spans="1:3" ht="12.75">
      <c r="A1259" s="7"/>
      <c r="B1259" s="7"/>
      <c r="C1259" s="10"/>
    </row>
    <row r="1260" spans="1:3" ht="12.75">
      <c r="A1260" s="7"/>
      <c r="B1260" s="7"/>
      <c r="C1260" s="10"/>
    </row>
    <row r="1261" spans="1:3" ht="12.75">
      <c r="A1261" s="7"/>
      <c r="B1261" s="7"/>
      <c r="C1261" s="10"/>
    </row>
    <row r="1262" spans="1:3" ht="12.75">
      <c r="A1262" s="7"/>
      <c r="B1262" s="7"/>
      <c r="C1262" s="10"/>
    </row>
    <row r="1263" spans="1:3" ht="12.75">
      <c r="A1263" s="7"/>
      <c r="B1263" s="7"/>
      <c r="C1263" s="10"/>
    </row>
    <row r="1264" spans="1:3" ht="12.75">
      <c r="A1264" s="7"/>
      <c r="B1264" s="7"/>
      <c r="C1264" s="10"/>
    </row>
    <row r="1265" spans="1:3" ht="12.75">
      <c r="A1265" s="7"/>
      <c r="B1265" s="7"/>
      <c r="C1265" s="10"/>
    </row>
    <row r="1266" spans="1:3" ht="12.75">
      <c r="A1266" s="7"/>
      <c r="B1266" s="7"/>
      <c r="C1266" s="10"/>
    </row>
    <row r="1267" spans="1:3" ht="12.75">
      <c r="A1267" s="7"/>
      <c r="B1267" s="7"/>
      <c r="C1267" s="10"/>
    </row>
    <row r="1268" spans="1:3" ht="12.75">
      <c r="A1268" s="7"/>
      <c r="B1268" s="7"/>
      <c r="C1268" s="10"/>
    </row>
    <row r="1269" spans="1:3" ht="12.75">
      <c r="A1269" s="7"/>
      <c r="B1269" s="7"/>
      <c r="C1269" s="10"/>
    </row>
    <row r="1270" spans="1:3" ht="12.75">
      <c r="A1270" s="7"/>
      <c r="B1270" s="7"/>
      <c r="C1270" s="10"/>
    </row>
    <row r="1271" spans="1:3" ht="12.75">
      <c r="A1271" s="7"/>
      <c r="B1271" s="7"/>
      <c r="C1271" s="10"/>
    </row>
    <row r="1272" spans="1:3" ht="12.75">
      <c r="A1272" s="7"/>
      <c r="B1272" s="7"/>
      <c r="C1272" s="10"/>
    </row>
    <row r="1273" spans="1:3" ht="12.75">
      <c r="A1273" s="7"/>
      <c r="B1273" s="7"/>
      <c r="C1273" s="10"/>
    </row>
    <row r="1274" spans="1:3" ht="12.75">
      <c r="A1274" s="7"/>
      <c r="B1274" s="7"/>
      <c r="C1274" s="10"/>
    </row>
    <row r="1275" spans="1:3" ht="12.75">
      <c r="A1275" s="7"/>
      <c r="B1275" s="7"/>
      <c r="C1275" s="10"/>
    </row>
    <row r="1276" spans="1:3" ht="12.75">
      <c r="A1276" s="7"/>
      <c r="B1276" s="7"/>
      <c r="C1276" s="10"/>
    </row>
    <row r="1277" spans="1:3" ht="12.75">
      <c r="A1277" s="7"/>
      <c r="B1277" s="7"/>
      <c r="C1277" s="10"/>
    </row>
    <row r="1278" spans="1:3" ht="12.75">
      <c r="A1278" s="7"/>
      <c r="B1278" s="7"/>
      <c r="C1278" s="10"/>
    </row>
    <row r="1279" spans="1:3" ht="12.75">
      <c r="A1279" s="7"/>
      <c r="B1279" s="7"/>
      <c r="C1279" s="10"/>
    </row>
    <row r="1280" spans="1:3" ht="12.75">
      <c r="A1280" s="7"/>
      <c r="B1280" s="7"/>
      <c r="C1280" s="10"/>
    </row>
    <row r="1281" spans="1:3" ht="12.75">
      <c r="A1281" s="7"/>
      <c r="B1281" s="7"/>
      <c r="C1281" s="10"/>
    </row>
    <row r="1282" spans="1:3" ht="12.75">
      <c r="A1282" s="7"/>
      <c r="B1282" s="7"/>
      <c r="C1282" s="10"/>
    </row>
    <row r="1283" spans="1:3" ht="12.75">
      <c r="A1283" s="7"/>
      <c r="B1283" s="7"/>
      <c r="C1283" s="10"/>
    </row>
    <row r="1284" spans="1:3" ht="12.75">
      <c r="A1284" s="7"/>
      <c r="B1284" s="7"/>
      <c r="C1284" s="10"/>
    </row>
    <row r="1285" spans="1:3" ht="12.75">
      <c r="A1285" s="7"/>
      <c r="B1285" s="7"/>
      <c r="C1285" s="10"/>
    </row>
    <row r="1286" spans="1:3" ht="12.75">
      <c r="A1286" s="7"/>
      <c r="B1286" s="7"/>
      <c r="C1286" s="10"/>
    </row>
    <row r="1287" spans="1:3" ht="12.75">
      <c r="A1287" s="7"/>
      <c r="B1287" s="7"/>
      <c r="C1287" s="10"/>
    </row>
    <row r="1288" spans="1:3" ht="12.75">
      <c r="A1288" s="7"/>
      <c r="B1288" s="7"/>
      <c r="C1288" s="10"/>
    </row>
    <row r="1289" spans="1:3" ht="12.75">
      <c r="A1289" s="7"/>
      <c r="B1289" s="7"/>
      <c r="C1289" s="10"/>
    </row>
    <row r="1290" spans="1:3" ht="12.75">
      <c r="A1290" s="7"/>
      <c r="B1290" s="7"/>
      <c r="C1290" s="10"/>
    </row>
    <row r="1291" spans="1:3" ht="12.75">
      <c r="A1291" s="7"/>
      <c r="B1291" s="7"/>
      <c r="C1291" s="10"/>
    </row>
    <row r="1292" spans="1:3" ht="12.75">
      <c r="A1292" s="7"/>
      <c r="B1292" s="7"/>
      <c r="C1292" s="10"/>
    </row>
    <row r="1293" spans="1:3" ht="12.75">
      <c r="A1293" s="7"/>
      <c r="B1293" s="7"/>
      <c r="C1293" s="10"/>
    </row>
    <row r="1294" spans="1:3" ht="12.75">
      <c r="A1294" s="7"/>
      <c r="B1294" s="7"/>
      <c r="C1294" s="10"/>
    </row>
    <row r="1295" spans="1:3" ht="12.75">
      <c r="A1295" s="7"/>
      <c r="B1295" s="7"/>
      <c r="C1295" s="10"/>
    </row>
    <row r="1296" spans="1:3" ht="12.75">
      <c r="A1296" s="7"/>
      <c r="B1296" s="7"/>
      <c r="C1296" s="10"/>
    </row>
    <row r="1297" spans="1:3" ht="12.75">
      <c r="A1297" s="7"/>
      <c r="B1297" s="7"/>
      <c r="C1297" s="10"/>
    </row>
    <row r="1298" spans="1:3" ht="12.75">
      <c r="A1298" s="7"/>
      <c r="B1298" s="7"/>
      <c r="C1298" s="10"/>
    </row>
    <row r="1299" spans="1:3" ht="12.75">
      <c r="A1299" s="7"/>
      <c r="B1299" s="7"/>
      <c r="C1299" s="10"/>
    </row>
    <row r="1300" spans="1:3" ht="12.75">
      <c r="A1300" s="7"/>
      <c r="B1300" s="7"/>
      <c r="C1300" s="10"/>
    </row>
    <row r="1301" spans="1:3" ht="12.75">
      <c r="A1301" s="7"/>
      <c r="B1301" s="7"/>
      <c r="C1301" s="10"/>
    </row>
    <row r="1302" spans="1:3" ht="12.75">
      <c r="A1302" s="7"/>
      <c r="B1302" s="7"/>
      <c r="C1302" s="10"/>
    </row>
    <row r="1303" spans="1:3" ht="12.75">
      <c r="A1303" s="7"/>
      <c r="B1303" s="7"/>
      <c r="C1303" s="10"/>
    </row>
    <row r="1304" spans="1:3" ht="12.75">
      <c r="A1304" s="7"/>
      <c r="B1304" s="7"/>
      <c r="C1304" s="10"/>
    </row>
    <row r="1305" spans="1:3" ht="12.75">
      <c r="A1305" s="7"/>
      <c r="B1305" s="7"/>
      <c r="C1305" s="10"/>
    </row>
    <row r="1306" spans="1:3" ht="12.75">
      <c r="A1306" s="7"/>
      <c r="B1306" s="7"/>
      <c r="C1306" s="10"/>
    </row>
    <row r="1307" spans="1:3" ht="12.75">
      <c r="A1307" s="7"/>
      <c r="B1307" s="7"/>
      <c r="C1307" s="10"/>
    </row>
    <row r="1308" spans="1:3" ht="12.75">
      <c r="A1308" s="7"/>
      <c r="B1308" s="7"/>
      <c r="C1308" s="10"/>
    </row>
    <row r="1309" spans="1:3" ht="12.75">
      <c r="A1309" s="7"/>
      <c r="B1309" s="7"/>
      <c r="C1309" s="10"/>
    </row>
    <row r="1310" spans="1:3" ht="12.75">
      <c r="A1310" s="7"/>
      <c r="B1310" s="7"/>
      <c r="C1310" s="10"/>
    </row>
    <row r="1311" spans="1:3" ht="12.75">
      <c r="A1311" s="7"/>
      <c r="B1311" s="7"/>
      <c r="C1311" s="10"/>
    </row>
    <row r="1312" spans="1:3" ht="12.75">
      <c r="A1312" s="7"/>
      <c r="B1312" s="7"/>
      <c r="C1312" s="10"/>
    </row>
    <row r="1313" spans="1:3" ht="12.75">
      <c r="A1313" s="7"/>
      <c r="B1313" s="7"/>
      <c r="C1313" s="10"/>
    </row>
    <row r="1314" spans="1:3" ht="12.75">
      <c r="A1314" s="7"/>
      <c r="B1314" s="7"/>
      <c r="C1314" s="10"/>
    </row>
    <row r="1315" spans="1:3" ht="12.75">
      <c r="A1315" s="7"/>
      <c r="B1315" s="7"/>
      <c r="C1315" s="10"/>
    </row>
    <row r="1316" spans="1:3" ht="12.75">
      <c r="A1316" s="7"/>
      <c r="B1316" s="7"/>
      <c r="C1316" s="10"/>
    </row>
    <row r="1317" spans="1:3" ht="12.75">
      <c r="A1317" s="7"/>
      <c r="B1317" s="7"/>
      <c r="C1317" s="10"/>
    </row>
    <row r="1318" spans="1:3" ht="12.75">
      <c r="A1318" s="7"/>
      <c r="B1318" s="7"/>
      <c r="C1318" s="10"/>
    </row>
    <row r="1319" spans="1:3" ht="12.75">
      <c r="A1319" s="7"/>
      <c r="B1319" s="7"/>
      <c r="C1319" s="10"/>
    </row>
    <row r="1320" spans="1:3" ht="12.75">
      <c r="A1320" s="7"/>
      <c r="B1320" s="7"/>
      <c r="C1320" s="10"/>
    </row>
    <row r="1321" spans="1:3" ht="12.75">
      <c r="A1321" s="7"/>
      <c r="B1321" s="7"/>
      <c r="C1321" s="10"/>
    </row>
    <row r="1322" spans="1:3" ht="12.75">
      <c r="A1322" s="7"/>
      <c r="B1322" s="7"/>
      <c r="C1322" s="10"/>
    </row>
    <row r="1323" spans="1:3" ht="12.75">
      <c r="A1323" s="110"/>
      <c r="B1323" s="111"/>
      <c r="C1323" s="11"/>
    </row>
    <row r="1324" spans="1:2" ht="12.75">
      <c r="A1324" s="112"/>
      <c r="B1324" s="113"/>
    </row>
    <row r="1325" spans="1:2" ht="12.75">
      <c r="A1325" s="112"/>
      <c r="B1325" s="113"/>
    </row>
    <row r="1326" spans="1:2" ht="12.75">
      <c r="A1326" s="112"/>
      <c r="B1326" s="113"/>
    </row>
    <row r="1327" spans="1:2" ht="12.75">
      <c r="A1327" s="112"/>
      <c r="B1327" s="113"/>
    </row>
    <row r="1328" spans="1:2" ht="12.75">
      <c r="A1328" s="112"/>
      <c r="B1328" s="113"/>
    </row>
    <row r="1329" spans="1:2" ht="12.75">
      <c r="A1329" s="112"/>
      <c r="B1329" s="113"/>
    </row>
    <row r="1330" spans="1:2" ht="12.75">
      <c r="A1330" s="112"/>
      <c r="B1330" s="113"/>
    </row>
    <row r="1331" spans="1:2" ht="12.75">
      <c r="A1331" s="112"/>
      <c r="B1331" s="113"/>
    </row>
    <row r="1332" spans="1:2" ht="12.75">
      <c r="A1332" s="112"/>
      <c r="B1332" s="113"/>
    </row>
    <row r="1333" spans="1:2" ht="12.75">
      <c r="A1333" s="112"/>
      <c r="B1333" s="113"/>
    </row>
    <row r="1334" spans="1:2" ht="12.75">
      <c r="A1334" s="112"/>
      <c r="B1334" s="113"/>
    </row>
    <row r="1335" spans="1:2" ht="12.75">
      <c r="A1335" s="112"/>
      <c r="B1335" s="113"/>
    </row>
    <row r="1336" spans="1:2" ht="12.75">
      <c r="A1336" s="112"/>
      <c r="B1336" s="113"/>
    </row>
    <row r="1337" spans="1:2" ht="12.75">
      <c r="A1337" s="112"/>
      <c r="B1337" s="113"/>
    </row>
    <row r="1338" spans="1:2" ht="12.75">
      <c r="A1338" s="112"/>
      <c r="B1338" s="113"/>
    </row>
    <row r="1339" spans="1:2" ht="12.75">
      <c r="A1339" s="112"/>
      <c r="B1339" s="113"/>
    </row>
    <row r="1340" spans="1:2" ht="12.75">
      <c r="A1340" s="112"/>
      <c r="B1340" s="113"/>
    </row>
    <row r="1341" spans="1:2" ht="12.75">
      <c r="A1341" s="112"/>
      <c r="B1341" s="113"/>
    </row>
    <row r="1342" spans="1:2" ht="12.75">
      <c r="A1342" s="112"/>
      <c r="B1342" s="113"/>
    </row>
    <row r="1343" spans="1:2" ht="12.75">
      <c r="A1343" s="112"/>
      <c r="B1343" s="113"/>
    </row>
    <row r="1344" spans="1:2" ht="12.75">
      <c r="A1344" s="112"/>
      <c r="B1344" s="113"/>
    </row>
    <row r="1345" spans="1:2" ht="12.75">
      <c r="A1345" s="112"/>
      <c r="B1345" s="113"/>
    </row>
    <row r="1346" spans="1:2" ht="12.75">
      <c r="A1346" s="112"/>
      <c r="B1346" s="113"/>
    </row>
    <row r="1347" spans="1:2" ht="12.75">
      <c r="A1347" s="112"/>
      <c r="B1347" s="113"/>
    </row>
    <row r="1348" spans="1:2" ht="12.75">
      <c r="A1348" s="112"/>
      <c r="B1348" s="113"/>
    </row>
    <row r="1349" spans="1:2" ht="12.75">
      <c r="A1349" s="112"/>
      <c r="B1349" s="113"/>
    </row>
    <row r="1350" spans="1:2" ht="12.75">
      <c r="A1350" s="112"/>
      <c r="B1350" s="113"/>
    </row>
    <row r="1351" spans="1:2" ht="12.75">
      <c r="A1351" s="112"/>
      <c r="B1351" s="113"/>
    </row>
    <row r="1352" spans="1:2" ht="12.75">
      <c r="A1352" s="112"/>
      <c r="B1352" s="113"/>
    </row>
    <row r="1353" spans="1:2" ht="12.75">
      <c r="A1353" s="112"/>
      <c r="B1353" s="113"/>
    </row>
    <row r="1354" spans="1:2" ht="12.75">
      <c r="A1354" s="112"/>
      <c r="B1354" s="113"/>
    </row>
    <row r="1355" spans="1:2" ht="12.75">
      <c r="A1355" s="112"/>
      <c r="B1355" s="113"/>
    </row>
    <row r="1356" spans="1:2" ht="12.75">
      <c r="A1356" s="112"/>
      <c r="B1356" s="113"/>
    </row>
    <row r="1357" spans="1:2" ht="12.75">
      <c r="A1357" s="112"/>
      <c r="B1357" s="113"/>
    </row>
    <row r="1358" spans="1:2" ht="12.75">
      <c r="A1358" s="112"/>
      <c r="B1358" s="113"/>
    </row>
    <row r="1359" spans="1:2" ht="12.75">
      <c r="A1359" s="112"/>
      <c r="B1359" s="113"/>
    </row>
    <row r="1360" spans="1:2" ht="12.75">
      <c r="A1360" s="112"/>
      <c r="B1360" s="113"/>
    </row>
    <row r="1361" spans="1:2" ht="12.75">
      <c r="A1361" s="112"/>
      <c r="B1361" s="113"/>
    </row>
    <row r="1362" spans="1:2" ht="12.75">
      <c r="A1362" s="112"/>
      <c r="B1362" s="113"/>
    </row>
    <row r="1363" spans="1:2" ht="12.75">
      <c r="A1363" s="112"/>
      <c r="B1363" s="113"/>
    </row>
    <row r="1364" spans="1:2" ht="12.75">
      <c r="A1364" s="112"/>
      <c r="B1364" s="113"/>
    </row>
    <row r="1365" spans="1:2" ht="12.75">
      <c r="A1365" s="112"/>
      <c r="B1365" s="113"/>
    </row>
    <row r="1366" spans="1:2" ht="12.75">
      <c r="A1366" s="112"/>
      <c r="B1366" s="113"/>
    </row>
    <row r="1367" spans="1:2" ht="12.75">
      <c r="A1367" s="112"/>
      <c r="B1367" s="113"/>
    </row>
    <row r="1368" spans="1:2" ht="12.75">
      <c r="A1368" s="112"/>
      <c r="B1368" s="113"/>
    </row>
    <row r="1369" spans="1:2" ht="12.75">
      <c r="A1369" s="112"/>
      <c r="B1369" s="113"/>
    </row>
    <row r="1370" spans="1:2" ht="12.75">
      <c r="A1370" s="112"/>
      <c r="B1370" s="113"/>
    </row>
    <row r="1371" spans="1:2" ht="12.75">
      <c r="A1371" s="112"/>
      <c r="B1371" s="113"/>
    </row>
    <row r="1372" spans="1:2" ht="12.75">
      <c r="A1372" s="112"/>
      <c r="B1372" s="113"/>
    </row>
    <row r="1373" spans="1:2" ht="12.75">
      <c r="A1373" s="112"/>
      <c r="B1373" s="113"/>
    </row>
    <row r="1374" spans="1:2" ht="12.75">
      <c r="A1374" s="112"/>
      <c r="B1374" s="113"/>
    </row>
    <row r="1375" spans="1:2" ht="12.75">
      <c r="A1375" s="112"/>
      <c r="B1375" s="113"/>
    </row>
    <row r="1376" spans="1:2" ht="12.75">
      <c r="A1376" s="112"/>
      <c r="B1376" s="113"/>
    </row>
    <row r="1377" spans="1:2" ht="12.75">
      <c r="A1377" s="112"/>
      <c r="B1377" s="113"/>
    </row>
    <row r="1378" spans="1:2" ht="12.75">
      <c r="A1378" s="112"/>
      <c r="B1378" s="113"/>
    </row>
    <row r="1379" spans="1:2" ht="12.75">
      <c r="A1379" s="112"/>
      <c r="B1379" s="113"/>
    </row>
    <row r="1380" spans="1:2" ht="12.75">
      <c r="A1380" s="112"/>
      <c r="B1380" s="113"/>
    </row>
    <row r="1381" spans="1:2" ht="12.75">
      <c r="A1381" s="112"/>
      <c r="B1381" s="113"/>
    </row>
    <row r="1382" spans="1:2" ht="12.75">
      <c r="A1382" s="112"/>
      <c r="B1382" s="113"/>
    </row>
    <row r="1383" spans="1:2" ht="12.75">
      <c r="A1383" s="112"/>
      <c r="B1383" s="113"/>
    </row>
    <row r="1384" spans="1:2" ht="12.75">
      <c r="A1384" s="112"/>
      <c r="B1384" s="113"/>
    </row>
    <row r="1385" spans="1:2" ht="12.75">
      <c r="A1385" s="112"/>
      <c r="B1385" s="113"/>
    </row>
    <row r="1386" spans="1:2" ht="12.75">
      <c r="A1386" s="112"/>
      <c r="B1386" s="113"/>
    </row>
    <row r="1387" spans="1:2" ht="12.75">
      <c r="A1387" s="112"/>
      <c r="B1387" s="113"/>
    </row>
    <row r="1388" spans="1:2" ht="12.75">
      <c r="A1388" s="112"/>
      <c r="B1388" s="113"/>
    </row>
    <row r="1389" spans="1:2" ht="12.75">
      <c r="A1389" s="112"/>
      <c r="B1389" s="113"/>
    </row>
    <row r="1390" spans="1:2" ht="12.75">
      <c r="A1390" s="112"/>
      <c r="B1390" s="113"/>
    </row>
    <row r="1391" spans="1:2" ht="12.75">
      <c r="A1391" s="112"/>
      <c r="B1391" s="113"/>
    </row>
    <row r="1392" spans="1:2" ht="12.75">
      <c r="A1392" s="112"/>
      <c r="B1392" s="113"/>
    </row>
    <row r="1393" spans="1:2" ht="12.75">
      <c r="A1393" s="112"/>
      <c r="B1393" s="113"/>
    </row>
    <row r="1394" spans="1:2" ht="12.75">
      <c r="A1394" s="112"/>
      <c r="B1394" s="113"/>
    </row>
    <row r="1395" spans="1:2" ht="12.75">
      <c r="A1395" s="112"/>
      <c r="B1395" s="113"/>
    </row>
    <row r="1396" spans="1:2" ht="12.75">
      <c r="A1396" s="112"/>
      <c r="B1396" s="113"/>
    </row>
    <row r="1397" spans="1:2" ht="12.75">
      <c r="A1397" s="112"/>
      <c r="B1397" s="113"/>
    </row>
    <row r="1398" spans="1:2" ht="12.75">
      <c r="A1398" s="112"/>
      <c r="B1398" s="113"/>
    </row>
    <row r="1399" spans="1:2" ht="12.75">
      <c r="A1399" s="112"/>
      <c r="B1399" s="113"/>
    </row>
    <row r="1400" spans="1:2" ht="12.75">
      <c r="A1400" s="112"/>
      <c r="B1400" s="113"/>
    </row>
    <row r="1401" spans="1:2" ht="12.75">
      <c r="A1401" s="112"/>
      <c r="B1401" s="113"/>
    </row>
    <row r="1402" spans="1:2" ht="12.75">
      <c r="A1402" s="112"/>
      <c r="B1402" s="113"/>
    </row>
    <row r="1403" spans="1:2" ht="12.75">
      <c r="A1403" s="112"/>
      <c r="B1403" s="113"/>
    </row>
    <row r="1404" spans="1:2" ht="12.75">
      <c r="A1404" s="112"/>
      <c r="B1404" s="113"/>
    </row>
    <row r="1405" spans="1:2" ht="12.75">
      <c r="A1405" s="112"/>
      <c r="B1405" s="113"/>
    </row>
    <row r="1406" spans="1:2" ht="12.75">
      <c r="A1406" s="112"/>
      <c r="B1406" s="113"/>
    </row>
    <row r="1407" spans="1:2" ht="12.75">
      <c r="A1407" s="112"/>
      <c r="B1407" s="113"/>
    </row>
    <row r="1408" spans="1:2" ht="12.75">
      <c r="A1408" s="112"/>
      <c r="B1408" s="113"/>
    </row>
    <row r="1409" spans="1:2" ht="12.75">
      <c r="A1409" s="112"/>
      <c r="B1409" s="113"/>
    </row>
    <row r="1410" spans="1:2" ht="12.75">
      <c r="A1410" s="112"/>
      <c r="B1410" s="113"/>
    </row>
    <row r="1411" spans="1:2" ht="12.75">
      <c r="A1411" s="112"/>
      <c r="B1411" s="113"/>
    </row>
    <row r="1412" spans="1:2" ht="12.75">
      <c r="A1412" s="112"/>
      <c r="B1412" s="113"/>
    </row>
    <row r="1413" spans="1:2" ht="12.75">
      <c r="A1413" s="112"/>
      <c r="B1413" s="113"/>
    </row>
    <row r="1414" spans="1:2" ht="12.75">
      <c r="A1414" s="112"/>
      <c r="B1414" s="113"/>
    </row>
    <row r="1415" spans="1:2" ht="12.75">
      <c r="A1415" s="112"/>
      <c r="B1415" s="113"/>
    </row>
    <row r="1416" spans="1:2" ht="12.75">
      <c r="A1416" s="112"/>
      <c r="B1416" s="113"/>
    </row>
    <row r="1417" spans="1:2" ht="12.75">
      <c r="A1417" s="112"/>
      <c r="B1417" s="113"/>
    </row>
    <row r="1418" spans="1:2" ht="12.75">
      <c r="A1418" s="112"/>
      <c r="B1418" s="113"/>
    </row>
    <row r="1419" spans="1:2" ht="12.75">
      <c r="A1419" s="112"/>
      <c r="B1419" s="113"/>
    </row>
    <row r="1420" spans="1:2" ht="12.75">
      <c r="A1420" s="112"/>
      <c r="B1420" s="113"/>
    </row>
    <row r="1421" spans="1:2" ht="12.75">
      <c r="A1421" s="112"/>
      <c r="B1421" s="113"/>
    </row>
    <row r="1422" spans="1:2" ht="12.75">
      <c r="A1422" s="112"/>
      <c r="B1422" s="113"/>
    </row>
    <row r="1423" spans="1:2" ht="12.75">
      <c r="A1423" s="112"/>
      <c r="B1423" s="113"/>
    </row>
    <row r="1424" spans="1:2" ht="12.75">
      <c r="A1424" s="112"/>
      <c r="B1424" s="113"/>
    </row>
    <row r="1425" spans="1:2" ht="12.75">
      <c r="A1425" s="112"/>
      <c r="B1425" s="113"/>
    </row>
    <row r="1426" spans="1:2" ht="12.75">
      <c r="A1426" s="112"/>
      <c r="B1426" s="113"/>
    </row>
    <row r="1427" spans="1:2" ht="12.75">
      <c r="A1427" s="112"/>
      <c r="B1427" s="113"/>
    </row>
    <row r="1428" spans="1:2" ht="12.75">
      <c r="A1428" s="112"/>
      <c r="B1428" s="113"/>
    </row>
    <row r="1429" spans="1:2" ht="12.75">
      <c r="A1429" s="112"/>
      <c r="B1429" s="113"/>
    </row>
    <row r="1430" spans="1:2" ht="12.75">
      <c r="A1430" s="112"/>
      <c r="B1430" s="113"/>
    </row>
    <row r="1431" spans="1:2" ht="12.75">
      <c r="A1431" s="112"/>
      <c r="B1431" s="113"/>
    </row>
    <row r="1432" spans="1:2" ht="12.75">
      <c r="A1432" s="112"/>
      <c r="B1432" s="113"/>
    </row>
    <row r="1433" spans="1:2" ht="12.75">
      <c r="A1433" s="112"/>
      <c r="B1433" s="113"/>
    </row>
    <row r="1434" spans="1:2" ht="12.75">
      <c r="A1434" s="112"/>
      <c r="B1434" s="113"/>
    </row>
    <row r="1435" spans="1:2" ht="12.75">
      <c r="A1435" s="112"/>
      <c r="B1435" s="113"/>
    </row>
    <row r="1436" spans="1:2" ht="12.75">
      <c r="A1436" s="112"/>
      <c r="B1436" s="113"/>
    </row>
    <row r="1437" spans="1:2" ht="12.75">
      <c r="A1437" s="112"/>
      <c r="B1437" s="113"/>
    </row>
    <row r="1438" spans="1:2" ht="12.75">
      <c r="A1438" s="112"/>
      <c r="B1438" s="113"/>
    </row>
    <row r="1439" spans="1:2" ht="12.75">
      <c r="A1439" s="112"/>
      <c r="B1439" s="113"/>
    </row>
    <row r="1440" spans="1:2" ht="12.75">
      <c r="A1440" s="112"/>
      <c r="B1440" s="113"/>
    </row>
    <row r="1441" spans="1:2" ht="12.75">
      <c r="A1441" s="112"/>
      <c r="B1441" s="113"/>
    </row>
    <row r="1442" spans="1:2" ht="12.75">
      <c r="A1442" s="112"/>
      <c r="B1442" s="113"/>
    </row>
    <row r="1443" spans="1:2" ht="12.75">
      <c r="A1443" s="112"/>
      <c r="B1443" s="113"/>
    </row>
    <row r="1444" spans="1:2" ht="12.75">
      <c r="A1444" s="112"/>
      <c r="B1444" s="113"/>
    </row>
    <row r="1445" spans="1:2" ht="12.75">
      <c r="A1445" s="112"/>
      <c r="B1445" s="113"/>
    </row>
    <row r="1446" spans="1:2" ht="12.75">
      <c r="A1446" s="112"/>
      <c r="B1446" s="113"/>
    </row>
    <row r="1447" spans="1:2" ht="12.75">
      <c r="A1447" s="112"/>
      <c r="B1447" s="113"/>
    </row>
    <row r="1448" spans="1:2" ht="12.75">
      <c r="A1448" s="112"/>
      <c r="B1448" s="113"/>
    </row>
    <row r="1449" spans="1:2" ht="12.75">
      <c r="A1449" s="112"/>
      <c r="B1449" s="113"/>
    </row>
    <row r="1450" spans="1:2" ht="12.75">
      <c r="A1450" s="112"/>
      <c r="B1450" s="113"/>
    </row>
    <row r="1451" spans="1:2" ht="12.75">
      <c r="A1451" s="112"/>
      <c r="B1451" s="113"/>
    </row>
    <row r="1452" spans="1:2" ht="12.75">
      <c r="A1452" s="112"/>
      <c r="B1452" s="113"/>
    </row>
    <row r="1453" spans="1:2" ht="12.75">
      <c r="A1453" s="112"/>
      <c r="B1453" s="113"/>
    </row>
    <row r="1454" spans="1:2" ht="12.75">
      <c r="A1454" s="112"/>
      <c r="B1454" s="113"/>
    </row>
    <row r="1455" spans="1:2" ht="12.75">
      <c r="A1455" s="112"/>
      <c r="B1455" s="113"/>
    </row>
    <row r="1456" spans="1:2" ht="12.75">
      <c r="A1456" s="112"/>
      <c r="B1456" s="113"/>
    </row>
    <row r="1457" spans="1:2" ht="12.75">
      <c r="A1457" s="112"/>
      <c r="B1457" s="113"/>
    </row>
    <row r="1458" spans="1:2" ht="12.75">
      <c r="A1458" s="112"/>
      <c r="B1458" s="113"/>
    </row>
    <row r="1459" spans="1:2" ht="12.75">
      <c r="A1459" s="112"/>
      <c r="B1459" s="113"/>
    </row>
    <row r="1460" spans="1:2" ht="12.75">
      <c r="A1460" s="112"/>
      <c r="B1460" s="113"/>
    </row>
    <row r="1461" spans="1:2" ht="12.75">
      <c r="A1461" s="112"/>
      <c r="B1461" s="113"/>
    </row>
    <row r="1462" spans="1:2" ht="12.75">
      <c r="A1462" s="112"/>
      <c r="B1462" s="113"/>
    </row>
    <row r="1463" spans="1:2" ht="12.75">
      <c r="A1463" s="112"/>
      <c r="B1463" s="113"/>
    </row>
    <row r="1464" spans="1:2" ht="12.75">
      <c r="A1464" s="112"/>
      <c r="B1464" s="113"/>
    </row>
    <row r="1465" spans="1:2" ht="12.75">
      <c r="A1465" s="112"/>
      <c r="B1465" s="113"/>
    </row>
    <row r="1466" spans="1:2" ht="12.75">
      <c r="A1466" s="112"/>
      <c r="B1466" s="113"/>
    </row>
    <row r="1467" spans="1:2" ht="12.75">
      <c r="A1467" s="112"/>
      <c r="B1467" s="113"/>
    </row>
    <row r="1468" spans="1:2" ht="12.75">
      <c r="A1468" s="112"/>
      <c r="B1468" s="113"/>
    </row>
    <row r="1469" spans="1:2" ht="12.75">
      <c r="A1469" s="112"/>
      <c r="B1469" s="113"/>
    </row>
    <row r="1470" spans="1:2" ht="12.75">
      <c r="A1470" s="112"/>
      <c r="B1470" s="113"/>
    </row>
    <row r="1471" spans="1:2" ht="12.75">
      <c r="A1471" s="112"/>
      <c r="B1471" s="113"/>
    </row>
    <row r="1472" spans="1:2" ht="12.75">
      <c r="A1472" s="112"/>
      <c r="B1472" s="113"/>
    </row>
    <row r="1473" spans="1:2" ht="12.75">
      <c r="A1473" s="112"/>
      <c r="B1473" s="113"/>
    </row>
    <row r="1474" spans="1:2" ht="12.75">
      <c r="A1474" s="112"/>
      <c r="B1474" s="113"/>
    </row>
    <row r="1475" spans="1:2" ht="12.75">
      <c r="A1475" s="112"/>
      <c r="B1475" s="113"/>
    </row>
    <row r="1476" spans="1:2" ht="12.75">
      <c r="A1476" s="112"/>
      <c r="B1476" s="113"/>
    </row>
    <row r="1477" spans="1:2" ht="12.75">
      <c r="A1477" s="112"/>
      <c r="B1477" s="113"/>
    </row>
    <row r="1478" spans="1:2" ht="12.75">
      <c r="A1478" s="112"/>
      <c r="B1478" s="113"/>
    </row>
    <row r="1479" spans="1:2" ht="12.75">
      <c r="A1479" s="112"/>
      <c r="B1479" s="113"/>
    </row>
    <row r="1480" spans="1:2" ht="12.75">
      <c r="A1480" s="112"/>
      <c r="B1480" s="113"/>
    </row>
    <row r="1481" spans="1:2" ht="12.75">
      <c r="A1481" s="112"/>
      <c r="B1481" s="113"/>
    </row>
    <row r="1482" spans="1:2" ht="12.75">
      <c r="A1482" s="112"/>
      <c r="B1482" s="113"/>
    </row>
    <row r="1483" spans="1:2" ht="12.75">
      <c r="A1483" s="112"/>
      <c r="B1483" s="113"/>
    </row>
    <row r="1484" spans="1:2" ht="12.75">
      <c r="A1484" s="112"/>
      <c r="B1484" s="113"/>
    </row>
    <row r="1485" spans="1:2" ht="12.75">
      <c r="A1485" s="112"/>
      <c r="B1485" s="113"/>
    </row>
    <row r="1486" spans="1:2" ht="12.75">
      <c r="A1486" s="112"/>
      <c r="B1486" s="113"/>
    </row>
    <row r="1487" spans="1:2" ht="12.75">
      <c r="A1487" s="112"/>
      <c r="B1487" s="113"/>
    </row>
    <row r="1488" spans="1:2" ht="12.75">
      <c r="A1488" s="112"/>
      <c r="B1488" s="113"/>
    </row>
    <row r="1489" spans="1:2" ht="12.75">
      <c r="A1489" s="112"/>
      <c r="B1489" s="113"/>
    </row>
    <row r="1490" spans="1:2" ht="12.75">
      <c r="A1490" s="112"/>
      <c r="B1490" s="113"/>
    </row>
    <row r="1491" spans="1:2" ht="12.75">
      <c r="A1491" s="112"/>
      <c r="B1491" s="113"/>
    </row>
    <row r="1492" spans="1:2" ht="12.75">
      <c r="A1492" s="112"/>
      <c r="B1492" s="113"/>
    </row>
    <row r="1493" spans="1:2" ht="12.75">
      <c r="A1493" s="112"/>
      <c r="B1493" s="113"/>
    </row>
    <row r="1494" spans="1:2" ht="12.75">
      <c r="A1494" s="112"/>
      <c r="B1494" s="113"/>
    </row>
    <row r="1495" spans="1:2" ht="12.75">
      <c r="A1495" s="112"/>
      <c r="B1495" s="113"/>
    </row>
    <row r="1496" spans="1:2" ht="12.75">
      <c r="A1496" s="112"/>
      <c r="B1496" s="113"/>
    </row>
    <row r="1497" spans="1:2" ht="12.75">
      <c r="A1497" s="112"/>
      <c r="B1497" s="113"/>
    </row>
    <row r="1498" spans="1:2" ht="12.75">
      <c r="A1498" s="112"/>
      <c r="B1498" s="113"/>
    </row>
    <row r="1499" spans="1:2" ht="12.75">
      <c r="A1499" s="112"/>
      <c r="B1499" s="113"/>
    </row>
    <row r="1500" spans="1:2" ht="12.75">
      <c r="A1500" s="112"/>
      <c r="B1500" s="113"/>
    </row>
    <row r="1501" spans="1:2" ht="12.75">
      <c r="A1501" s="112"/>
      <c r="B1501" s="113"/>
    </row>
    <row r="1502" spans="1:2" ht="12.75">
      <c r="A1502" s="112"/>
      <c r="B1502" s="113"/>
    </row>
    <row r="1503" spans="1:2" ht="12.75">
      <c r="A1503" s="112"/>
      <c r="B1503" s="113"/>
    </row>
    <row r="1504" spans="1:2" ht="12.75">
      <c r="A1504" s="112"/>
      <c r="B1504" s="113"/>
    </row>
    <row r="1505" spans="1:2" ht="12.75">
      <c r="A1505" s="112"/>
      <c r="B1505" s="113"/>
    </row>
    <row r="1506" spans="1:2" ht="12.75">
      <c r="A1506" s="112"/>
      <c r="B1506" s="113"/>
    </row>
    <row r="1507" spans="1:2" ht="12.75">
      <c r="A1507" s="112"/>
      <c r="B1507" s="113"/>
    </row>
    <row r="1508" spans="1:2" ht="12.75">
      <c r="A1508" s="112"/>
      <c r="B1508" s="113"/>
    </row>
    <row r="1509" spans="1:2" ht="12.75">
      <c r="A1509" s="112"/>
      <c r="B1509" s="113"/>
    </row>
    <row r="1510" spans="1:2" ht="12.75">
      <c r="A1510" s="112"/>
      <c r="B1510" s="113"/>
    </row>
    <row r="1511" spans="1:2" ht="12.75">
      <c r="A1511" s="112"/>
      <c r="B1511" s="113"/>
    </row>
    <row r="1512" spans="1:2" ht="12.75">
      <c r="A1512" s="112"/>
      <c r="B1512" s="113"/>
    </row>
    <row r="1513" spans="1:2" ht="12.75">
      <c r="A1513" s="112"/>
      <c r="B1513" s="113"/>
    </row>
    <row r="1514" spans="1:2" ht="12.75">
      <c r="A1514" s="112"/>
      <c r="B1514" s="113"/>
    </row>
    <row r="1515" spans="1:2" ht="12.75">
      <c r="A1515" s="112"/>
      <c r="B1515" s="113"/>
    </row>
    <row r="1516" spans="1:2" ht="12.75">
      <c r="A1516" s="112"/>
      <c r="B1516" s="113"/>
    </row>
    <row r="1517" spans="1:2" ht="12.75">
      <c r="A1517" s="112"/>
      <c r="B1517" s="113"/>
    </row>
    <row r="1518" spans="1:2" ht="12.75">
      <c r="A1518" s="112"/>
      <c r="B1518" s="113"/>
    </row>
    <row r="1519" spans="1:2" ht="12.75">
      <c r="A1519" s="112"/>
      <c r="B1519" s="113"/>
    </row>
    <row r="1520" spans="1:2" ht="12.75">
      <c r="A1520" s="112"/>
      <c r="B1520" s="113"/>
    </row>
    <row r="1521" spans="1:2" ht="12.75">
      <c r="A1521" s="112"/>
      <c r="B1521" s="113"/>
    </row>
    <row r="1522" spans="1:2" ht="12.75">
      <c r="A1522" s="112"/>
      <c r="B1522" s="113"/>
    </row>
    <row r="1523" spans="1:2" ht="12.75">
      <c r="A1523" s="112"/>
      <c r="B1523" s="113"/>
    </row>
    <row r="1524" spans="1:2" ht="12.75">
      <c r="A1524" s="112"/>
      <c r="B1524" s="113"/>
    </row>
    <row r="1525" spans="1:2" ht="12.75">
      <c r="A1525" s="112"/>
      <c r="B1525" s="113"/>
    </row>
    <row r="1526" spans="1:2" ht="12.75">
      <c r="A1526" s="112"/>
      <c r="B1526" s="113"/>
    </row>
    <row r="1527" spans="1:2" ht="12.75">
      <c r="A1527" s="112"/>
      <c r="B1527" s="113"/>
    </row>
    <row r="1528" spans="1:2" ht="12.75">
      <c r="A1528" s="112"/>
      <c r="B1528" s="113"/>
    </row>
    <row r="1529" spans="1:2" ht="12.75">
      <c r="A1529" s="112"/>
      <c r="B1529" s="113"/>
    </row>
    <row r="1530" spans="1:2" ht="12.75">
      <c r="A1530" s="112"/>
      <c r="B1530" s="113"/>
    </row>
    <row r="1531" spans="1:2" ht="12.75">
      <c r="A1531" s="112"/>
      <c r="B1531" s="113"/>
    </row>
    <row r="1532" spans="1:2" ht="12.75">
      <c r="A1532" s="112"/>
      <c r="B1532" s="113"/>
    </row>
    <row r="1533" spans="1:2" ht="12.75">
      <c r="A1533" s="112"/>
      <c r="B1533" s="113"/>
    </row>
    <row r="1534" spans="1:2" ht="12.75">
      <c r="A1534" s="112"/>
      <c r="B1534" s="113"/>
    </row>
    <row r="1535" spans="1:2" ht="12.75">
      <c r="A1535" s="112"/>
      <c r="B1535" s="113"/>
    </row>
    <row r="1536" spans="1:2" ht="12.75">
      <c r="A1536" s="112"/>
      <c r="B1536" s="113"/>
    </row>
    <row r="1537" spans="1:2" ht="12.75">
      <c r="A1537" s="112"/>
      <c r="B1537" s="113"/>
    </row>
    <row r="1538" spans="1:2" ht="12.75">
      <c r="A1538" s="112"/>
      <c r="B1538" s="113"/>
    </row>
    <row r="1539" spans="1:2" ht="12.75">
      <c r="A1539" s="112"/>
      <c r="B1539" s="113"/>
    </row>
    <row r="1540" spans="1:2" ht="12.75">
      <c r="A1540" s="112"/>
      <c r="B1540" s="113"/>
    </row>
    <row r="1541" spans="1:2" ht="12.75">
      <c r="A1541" s="112"/>
      <c r="B1541" s="113"/>
    </row>
    <row r="1542" spans="1:2" ht="12.75">
      <c r="A1542" s="112"/>
      <c r="B1542" s="113"/>
    </row>
    <row r="1543" spans="1:2" ht="12.75">
      <c r="A1543" s="112"/>
      <c r="B1543" s="113"/>
    </row>
    <row r="1544" spans="1:2" ht="12.75">
      <c r="A1544" s="112"/>
      <c r="B1544" s="113"/>
    </row>
    <row r="1545" spans="1:2" ht="12.75">
      <c r="A1545" s="112"/>
      <c r="B1545" s="113"/>
    </row>
    <row r="1546" spans="1:2" ht="12.75">
      <c r="A1546" s="112"/>
      <c r="B1546" s="113"/>
    </row>
    <row r="1547" spans="1:2" ht="12.75">
      <c r="A1547" s="112"/>
      <c r="B1547" s="113"/>
    </row>
    <row r="1548" spans="1:2" ht="12.75">
      <c r="A1548" s="112"/>
      <c r="B1548" s="113"/>
    </row>
    <row r="1549" spans="1:2" ht="12.75">
      <c r="A1549" s="112"/>
      <c r="B1549" s="113"/>
    </row>
    <row r="1550" spans="1:2" ht="12.75">
      <c r="A1550" s="112"/>
      <c r="B1550" s="113"/>
    </row>
    <row r="1551" spans="1:2" ht="12.75">
      <c r="A1551" s="112"/>
      <c r="B1551" s="113"/>
    </row>
    <row r="1552" spans="1:2" ht="12.75">
      <c r="A1552" s="112"/>
      <c r="B1552" s="113"/>
    </row>
    <row r="1553" spans="1:2" ht="12.75">
      <c r="A1553" s="112"/>
      <c r="B1553" s="113"/>
    </row>
    <row r="1554" spans="1:2" ht="12.75">
      <c r="A1554" s="112"/>
      <c r="B1554" s="113"/>
    </row>
    <row r="1555" spans="1:2" ht="12.75">
      <c r="A1555" s="112"/>
      <c r="B1555" s="113"/>
    </row>
    <row r="1556" spans="1:2" ht="12.75">
      <c r="A1556" s="112"/>
      <c r="B1556" s="113"/>
    </row>
    <row r="1557" spans="1:2" ht="12.75">
      <c r="A1557" s="112"/>
      <c r="B1557" s="113"/>
    </row>
    <row r="1558" spans="1:2" ht="12.75">
      <c r="A1558" s="112"/>
      <c r="B1558" s="113"/>
    </row>
    <row r="1559" spans="1:2" ht="12.75">
      <c r="A1559" s="112"/>
      <c r="B1559" s="113"/>
    </row>
    <row r="1560" spans="1:2" ht="12.75">
      <c r="A1560" s="112"/>
      <c r="B1560" s="113"/>
    </row>
    <row r="1561" spans="1:2" ht="12.75">
      <c r="A1561" s="112"/>
      <c r="B1561" s="113"/>
    </row>
    <row r="1562" spans="1:2" ht="12.75">
      <c r="A1562" s="112"/>
      <c r="B1562" s="113"/>
    </row>
    <row r="1563" spans="1:2" ht="12.75">
      <c r="A1563" s="112"/>
      <c r="B1563" s="113"/>
    </row>
    <row r="1564" spans="1:2" ht="12.75">
      <c r="A1564" s="112"/>
      <c r="B1564" s="113"/>
    </row>
    <row r="1565" spans="1:2" ht="12.75">
      <c r="A1565" s="112"/>
      <c r="B1565" s="113"/>
    </row>
    <row r="1566" spans="1:2" ht="12.75">
      <c r="A1566" s="112"/>
      <c r="B1566" s="113"/>
    </row>
    <row r="1567" spans="1:2" ht="12.75">
      <c r="A1567" s="112"/>
      <c r="B1567" s="113"/>
    </row>
    <row r="1568" spans="1:2" ht="12.75">
      <c r="A1568" s="112"/>
      <c r="B1568" s="113"/>
    </row>
    <row r="1569" spans="1:2" ht="12.75">
      <c r="A1569" s="112"/>
      <c r="B1569" s="113"/>
    </row>
    <row r="1570" spans="1:2" ht="12.75">
      <c r="A1570" s="112"/>
      <c r="B1570" s="113"/>
    </row>
    <row r="1571" spans="1:2" ht="12.75">
      <c r="A1571" s="112"/>
      <c r="B1571" s="113"/>
    </row>
    <row r="1572" spans="1:2" ht="12.75">
      <c r="A1572" s="112"/>
      <c r="B1572" s="113"/>
    </row>
    <row r="1573" spans="1:2" ht="12.75">
      <c r="A1573" s="112"/>
      <c r="B1573" s="113"/>
    </row>
    <row r="1574" spans="1:2" ht="12.75">
      <c r="A1574" s="112"/>
      <c r="B1574" s="113"/>
    </row>
    <row r="1575" spans="1:2" ht="12.75">
      <c r="A1575" s="112"/>
      <c r="B1575" s="113"/>
    </row>
    <row r="1576" spans="1:2" ht="12.75">
      <c r="A1576" s="112"/>
      <c r="B1576" s="113"/>
    </row>
    <row r="1577" spans="1:2" ht="12.75">
      <c r="A1577" s="112"/>
      <c r="B1577" s="113"/>
    </row>
    <row r="1578" spans="1:2" ht="12.75">
      <c r="A1578" s="112"/>
      <c r="B1578" s="113"/>
    </row>
    <row r="1579" spans="1:2" ht="12.75">
      <c r="A1579" s="112"/>
      <c r="B1579" s="113"/>
    </row>
    <row r="1580" spans="1:2" ht="12.75">
      <c r="A1580" s="112"/>
      <c r="B1580" s="113"/>
    </row>
    <row r="1581" spans="1:2" ht="12.75">
      <c r="A1581" s="112"/>
      <c r="B1581" s="113"/>
    </row>
    <row r="1582" spans="1:2" ht="12.75">
      <c r="A1582" s="112"/>
      <c r="B1582" s="113"/>
    </row>
    <row r="1583" spans="1:2" ht="12.75">
      <c r="A1583" s="112"/>
      <c r="B1583" s="113"/>
    </row>
    <row r="1584" spans="1:2" ht="12.75">
      <c r="A1584" s="112"/>
      <c r="B1584" s="113"/>
    </row>
    <row r="1585" spans="1:2" ht="12.75">
      <c r="A1585" s="112"/>
      <c r="B1585" s="113"/>
    </row>
    <row r="1586" spans="1:2" ht="12.75">
      <c r="A1586" s="112"/>
      <c r="B1586" s="113"/>
    </row>
    <row r="1587" spans="1:2" ht="12.75">
      <c r="A1587" s="112"/>
      <c r="B1587" s="113"/>
    </row>
    <row r="1588" spans="1:2" ht="12.75">
      <c r="A1588" s="112"/>
      <c r="B1588" s="113"/>
    </row>
    <row r="1589" spans="1:2" ht="12.75">
      <c r="A1589" s="112"/>
      <c r="B1589" s="113"/>
    </row>
    <row r="1590" spans="1:2" ht="12.75">
      <c r="A1590" s="112"/>
      <c r="B1590" s="113"/>
    </row>
    <row r="1591" spans="1:2" ht="12.75">
      <c r="A1591" s="112"/>
      <c r="B1591" s="113"/>
    </row>
    <row r="1592" spans="1:2" ht="12.75">
      <c r="A1592" s="112"/>
      <c r="B1592" s="113"/>
    </row>
    <row r="1593" spans="1:2" ht="12.75">
      <c r="A1593" s="112"/>
      <c r="B1593" s="113"/>
    </row>
    <row r="1594" spans="1:2" ht="12.75">
      <c r="A1594" s="112"/>
      <c r="B1594" s="113"/>
    </row>
    <row r="1595" spans="1:2" ht="12.75">
      <c r="A1595" s="112"/>
      <c r="B1595" s="113"/>
    </row>
    <row r="1596" spans="1:2" ht="12.75">
      <c r="A1596" s="112"/>
      <c r="B1596" s="113"/>
    </row>
    <row r="1597" spans="1:2" ht="12.75">
      <c r="A1597" s="112"/>
      <c r="B1597" s="113"/>
    </row>
    <row r="1598" spans="1:2" ht="12.75">
      <c r="A1598" s="112"/>
      <c r="B1598" s="113"/>
    </row>
    <row r="1599" spans="1:2" ht="12.75">
      <c r="A1599" s="112"/>
      <c r="B1599" s="113"/>
    </row>
    <row r="1600" spans="1:2" ht="12.75">
      <c r="A1600" s="112"/>
      <c r="B1600" s="113"/>
    </row>
    <row r="1601" spans="1:2" ht="12.75">
      <c r="A1601" s="112"/>
      <c r="B1601" s="113"/>
    </row>
    <row r="1602" spans="1:2" ht="12.75">
      <c r="A1602" s="112"/>
      <c r="B1602" s="113"/>
    </row>
    <row r="1603" spans="1:2" ht="12.75">
      <c r="A1603" s="112"/>
      <c r="B1603" s="113"/>
    </row>
    <row r="1604" spans="1:2" ht="12.75">
      <c r="A1604" s="112"/>
      <c r="B1604" s="113"/>
    </row>
    <row r="1605" spans="1:2" ht="12.75">
      <c r="A1605" s="112"/>
      <c r="B1605" s="113"/>
    </row>
    <row r="1606" spans="1:2" ht="12.75">
      <c r="A1606" s="112"/>
      <c r="B1606" s="113"/>
    </row>
    <row r="1607" spans="1:2" ht="12.75">
      <c r="A1607" s="112"/>
      <c r="B1607" s="113"/>
    </row>
    <row r="1608" spans="1:2" ht="12.75">
      <c r="A1608" s="112"/>
      <c r="B1608" s="113"/>
    </row>
    <row r="1609" spans="1:2" ht="12.75">
      <c r="A1609" s="112"/>
      <c r="B1609" s="113"/>
    </row>
    <row r="1610" spans="1:2" ht="12.75">
      <c r="A1610" s="112"/>
      <c r="B1610" s="113"/>
    </row>
    <row r="1611" spans="1:2" ht="12.75">
      <c r="A1611" s="112"/>
      <c r="B1611" s="113"/>
    </row>
    <row r="1612" spans="1:2" ht="12.75">
      <c r="A1612" s="112"/>
      <c r="B1612" s="113"/>
    </row>
    <row r="1613" spans="1:2" ht="12.75">
      <c r="A1613" s="112"/>
      <c r="B1613" s="113"/>
    </row>
    <row r="1614" spans="1:2" ht="12.75">
      <c r="A1614" s="112"/>
      <c r="B1614" s="113"/>
    </row>
    <row r="1615" spans="1:2" ht="12.75">
      <c r="A1615" s="112"/>
      <c r="B1615" s="113"/>
    </row>
    <row r="1616" spans="1:2" ht="12.75">
      <c r="A1616" s="112"/>
      <c r="B1616" s="113"/>
    </row>
    <row r="1617" spans="1:2" ht="12.75">
      <c r="A1617" s="112"/>
      <c r="B1617" s="113"/>
    </row>
    <row r="1618" spans="1:2" ht="12.75">
      <c r="A1618" s="112"/>
      <c r="B1618" s="113"/>
    </row>
    <row r="1619" spans="1:2" ht="12.75">
      <c r="A1619" s="112"/>
      <c r="B1619" s="113"/>
    </row>
    <row r="1620" spans="1:2" ht="12.75">
      <c r="A1620" s="112"/>
      <c r="B1620" s="113"/>
    </row>
    <row r="1621" spans="1:2" ht="12.75">
      <c r="A1621" s="112"/>
      <c r="B1621" s="113"/>
    </row>
    <row r="1622" spans="1:2" ht="12.75">
      <c r="A1622" s="112"/>
      <c r="B1622" s="113"/>
    </row>
    <row r="1623" spans="1:2" ht="12.75">
      <c r="A1623" s="112"/>
      <c r="B1623" s="113"/>
    </row>
    <row r="1624" spans="1:2" ht="12.75">
      <c r="A1624" s="112"/>
      <c r="B1624" s="113"/>
    </row>
    <row r="1625" spans="1:2" ht="12.75">
      <c r="A1625" s="112"/>
      <c r="B1625" s="113"/>
    </row>
    <row r="1626" spans="1:2" ht="12.75">
      <c r="A1626" s="112"/>
      <c r="B1626" s="113"/>
    </row>
    <row r="1627" spans="1:2" ht="12.75">
      <c r="A1627" s="112"/>
      <c r="B1627" s="113"/>
    </row>
    <row r="1628" spans="1:2" ht="12.75">
      <c r="A1628" s="112"/>
      <c r="B1628" s="113"/>
    </row>
    <row r="1629" spans="1:2" ht="12.75">
      <c r="A1629" s="112"/>
      <c r="B1629" s="113"/>
    </row>
    <row r="1630" spans="1:2" ht="12.75">
      <c r="A1630" s="112"/>
      <c r="B1630" s="113"/>
    </row>
    <row r="1631" spans="1:2" ht="12.75">
      <c r="A1631" s="112"/>
      <c r="B1631" s="113"/>
    </row>
    <row r="1632" spans="1:2" ht="12.75">
      <c r="A1632" s="112"/>
      <c r="B1632" s="113"/>
    </row>
    <row r="1633" spans="1:2" ht="12.75">
      <c r="A1633" s="112"/>
      <c r="B1633" s="113"/>
    </row>
    <row r="1634" spans="1:2" ht="12.75">
      <c r="A1634" s="112"/>
      <c r="B1634" s="113"/>
    </row>
    <row r="1635" spans="1:2" ht="12.75">
      <c r="A1635" s="112"/>
      <c r="B1635" s="113"/>
    </row>
    <row r="1636" spans="1:2" ht="12.75">
      <c r="A1636" s="112"/>
      <c r="B1636" s="113"/>
    </row>
    <row r="1637" spans="1:2" ht="12.75">
      <c r="A1637" s="112"/>
      <c r="B1637" s="113"/>
    </row>
    <row r="1638" spans="1:2" ht="12.75">
      <c r="A1638" s="112"/>
      <c r="B1638" s="113"/>
    </row>
    <row r="1639" spans="1:2" ht="12.75">
      <c r="A1639" s="112"/>
      <c r="B1639" s="113"/>
    </row>
    <row r="1640" spans="1:2" ht="12.75">
      <c r="A1640" s="112"/>
      <c r="B1640" s="113"/>
    </row>
    <row r="1641" spans="1:2" ht="12.75">
      <c r="A1641" s="112"/>
      <c r="B1641" s="113"/>
    </row>
    <row r="1642" spans="1:2" ht="12.75">
      <c r="A1642" s="112"/>
      <c r="B1642" s="113"/>
    </row>
    <row r="1643" spans="1:2" ht="12.75">
      <c r="A1643" s="112"/>
      <c r="B1643" s="113"/>
    </row>
    <row r="1644" spans="1:2" ht="12.75">
      <c r="A1644" s="112"/>
      <c r="B1644" s="113"/>
    </row>
    <row r="1645" spans="1:2" ht="12.75">
      <c r="A1645" s="112"/>
      <c r="B1645" s="113"/>
    </row>
    <row r="1646" spans="1:2" ht="12.75">
      <c r="A1646" s="112"/>
      <c r="B1646" s="113"/>
    </row>
    <row r="1647" spans="1:2" ht="12.75">
      <c r="A1647" s="112"/>
      <c r="B1647" s="113"/>
    </row>
    <row r="1648" spans="1:2" ht="12.75">
      <c r="A1648" s="112"/>
      <c r="B1648" s="113"/>
    </row>
    <row r="1649" spans="1:2" ht="12.75">
      <c r="A1649" s="112"/>
      <c r="B1649" s="113"/>
    </row>
    <row r="1650" spans="1:2" ht="12.75">
      <c r="A1650" s="112"/>
      <c r="B1650" s="113"/>
    </row>
    <row r="1651" spans="1:2" ht="12.75">
      <c r="A1651" s="112"/>
      <c r="B1651" s="113"/>
    </row>
    <row r="1652" spans="1:2" ht="12.75">
      <c r="A1652" s="112"/>
      <c r="B1652" s="113"/>
    </row>
    <row r="1653" spans="1:2" ht="12.75">
      <c r="A1653" s="112"/>
      <c r="B1653" s="113"/>
    </row>
    <row r="1654" spans="1:2" ht="12.75">
      <c r="A1654" s="112"/>
      <c r="B1654" s="113"/>
    </row>
    <row r="1655" spans="1:2" ht="12.75">
      <c r="A1655" s="112"/>
      <c r="B1655" s="113"/>
    </row>
    <row r="1656" spans="1:2" ht="12.75">
      <c r="A1656" s="112"/>
      <c r="B1656" s="113"/>
    </row>
    <row r="1657" spans="1:2" ht="12.75">
      <c r="A1657" s="112"/>
      <c r="B1657" s="113"/>
    </row>
    <row r="1658" spans="1:2" ht="12.75">
      <c r="A1658" s="112"/>
      <c r="B1658" s="113"/>
    </row>
    <row r="1659" spans="1:2" ht="12.75">
      <c r="A1659" s="112"/>
      <c r="B1659" s="113"/>
    </row>
    <row r="1660" spans="1:2" ht="12.75">
      <c r="A1660" s="112"/>
      <c r="B1660" s="113"/>
    </row>
    <row r="1661" spans="1:2" ht="12.75">
      <c r="A1661" s="112"/>
      <c r="B1661" s="113"/>
    </row>
    <row r="1662" spans="1:2" ht="12.75">
      <c r="A1662" s="112"/>
      <c r="B1662" s="113"/>
    </row>
    <row r="1663" spans="1:2" ht="12.75">
      <c r="A1663" s="112"/>
      <c r="B1663" s="113"/>
    </row>
    <row r="1664" spans="1:2" ht="12.75">
      <c r="A1664" s="112"/>
      <c r="B1664" s="113"/>
    </row>
    <row r="1665" spans="1:2" ht="12.75">
      <c r="A1665" s="112"/>
      <c r="B1665" s="113"/>
    </row>
    <row r="1666" spans="1:2" ht="12.75">
      <c r="A1666" s="112"/>
      <c r="B1666" s="113"/>
    </row>
    <row r="1667" spans="1:2" ht="12.75">
      <c r="A1667" s="112"/>
      <c r="B1667" s="113"/>
    </row>
    <row r="1668" spans="1:2" ht="12.75">
      <c r="A1668" s="112"/>
      <c r="B1668" s="113"/>
    </row>
    <row r="1669" spans="1:2" ht="12.75">
      <c r="A1669" s="112"/>
      <c r="B1669" s="113"/>
    </row>
    <row r="1670" spans="1:2" ht="12.75">
      <c r="A1670" s="112"/>
      <c r="B1670" s="113"/>
    </row>
    <row r="1671" spans="1:2" ht="12.75">
      <c r="A1671" s="112"/>
      <c r="B1671" s="113"/>
    </row>
    <row r="1672" spans="1:2" ht="12.75">
      <c r="A1672" s="112"/>
      <c r="B1672" s="113"/>
    </row>
    <row r="1673" spans="1:2" ht="12.75">
      <c r="A1673" s="112"/>
      <c r="B1673" s="113"/>
    </row>
    <row r="1674" spans="1:2" ht="12.75">
      <c r="A1674" s="112"/>
      <c r="B1674" s="113"/>
    </row>
    <row r="1675" spans="1:2" ht="12.75">
      <c r="A1675" s="112"/>
      <c r="B1675" s="113"/>
    </row>
    <row r="1676" spans="1:2" ht="12.75">
      <c r="A1676" s="112"/>
      <c r="B1676" s="113"/>
    </row>
    <row r="1677" spans="1:2" ht="12.75">
      <c r="A1677" s="112"/>
      <c r="B1677" s="113"/>
    </row>
    <row r="1678" spans="1:2" ht="12.75">
      <c r="A1678" s="112"/>
      <c r="B1678" s="113"/>
    </row>
    <row r="1679" spans="1:2" ht="12.75">
      <c r="A1679" s="112"/>
      <c r="B1679" s="113"/>
    </row>
    <row r="1680" spans="1:2" ht="12.75">
      <c r="A1680" s="112"/>
      <c r="B1680" s="113"/>
    </row>
    <row r="1681" spans="1:2" ht="12.75">
      <c r="A1681" s="112"/>
      <c r="B1681" s="113"/>
    </row>
    <row r="1682" spans="1:2" ht="12.75">
      <c r="A1682" s="112"/>
      <c r="B1682" s="113"/>
    </row>
    <row r="1683" spans="1:2" ht="12.75">
      <c r="A1683" s="112"/>
      <c r="B1683" s="113"/>
    </row>
    <row r="1684" spans="1:2" ht="12.75">
      <c r="A1684" s="112"/>
      <c r="B1684" s="113"/>
    </row>
    <row r="1685" spans="1:2" ht="12.75">
      <c r="A1685" s="112"/>
      <c r="B1685" s="113"/>
    </row>
    <row r="1686" spans="1:2" ht="12.75">
      <c r="A1686" s="112"/>
      <c r="B1686" s="113"/>
    </row>
    <row r="1687" spans="1:2" ht="12.75">
      <c r="A1687" s="112"/>
      <c r="B1687" s="113"/>
    </row>
    <row r="1688" spans="1:2" ht="12.75">
      <c r="A1688" s="112"/>
      <c r="B1688" s="113"/>
    </row>
    <row r="1689" spans="1:2" ht="12.75">
      <c r="A1689" s="112"/>
      <c r="B1689" s="113"/>
    </row>
    <row r="1690" spans="1:2" ht="12.75">
      <c r="A1690" s="112"/>
      <c r="B1690" s="113"/>
    </row>
    <row r="1691" spans="1:2" ht="12.75">
      <c r="A1691" s="112"/>
      <c r="B1691" s="113"/>
    </row>
    <row r="1692" spans="1:2" ht="12.75">
      <c r="A1692" s="112"/>
      <c r="B1692" s="113"/>
    </row>
    <row r="1693" spans="1:2" ht="12.75">
      <c r="A1693" s="112"/>
      <c r="B1693" s="113"/>
    </row>
    <row r="1694" spans="1:2" ht="12.75">
      <c r="A1694" s="112"/>
      <c r="B1694" s="113"/>
    </row>
    <row r="1695" spans="1:2" ht="12.75">
      <c r="A1695" s="112"/>
      <c r="B1695" s="113"/>
    </row>
    <row r="1696" spans="1:2" ht="12.75">
      <c r="A1696" s="112"/>
      <c r="B1696" s="113"/>
    </row>
    <row r="1697" spans="1:2" ht="12.75">
      <c r="A1697" s="112"/>
      <c r="B1697" s="113"/>
    </row>
    <row r="1698" spans="1:2" ht="12.75">
      <c r="A1698" s="112"/>
      <c r="B1698" s="113"/>
    </row>
    <row r="1699" spans="1:2" ht="12.75">
      <c r="A1699" s="112"/>
      <c r="B1699" s="113"/>
    </row>
    <row r="1700" spans="1:2" ht="12.75">
      <c r="A1700" s="112"/>
      <c r="B1700" s="113"/>
    </row>
    <row r="1701" spans="1:2" ht="12.75">
      <c r="A1701" s="112"/>
      <c r="B1701" s="113"/>
    </row>
    <row r="1702" spans="1:2" ht="12.75">
      <c r="A1702" s="112"/>
      <c r="B1702" s="113"/>
    </row>
    <row r="1703" spans="1:2" ht="12.75">
      <c r="A1703" s="112"/>
      <c r="B1703" s="113"/>
    </row>
    <row r="1704" spans="1:2" ht="12.75">
      <c r="A1704" s="112"/>
      <c r="B1704" s="113"/>
    </row>
    <row r="1705" spans="1:2" ht="12.75">
      <c r="A1705" s="112"/>
      <c r="B1705" s="113"/>
    </row>
    <row r="1706" spans="1:2" ht="12.75">
      <c r="A1706" s="112"/>
      <c r="B1706" s="113"/>
    </row>
    <row r="1707" spans="1:2" ht="12.75">
      <c r="A1707" s="112"/>
      <c r="B1707" s="113"/>
    </row>
    <row r="1708" spans="1:2" ht="12.75">
      <c r="A1708" s="112"/>
      <c r="B1708" s="113"/>
    </row>
    <row r="1709" spans="1:2" ht="12.75">
      <c r="A1709" s="112"/>
      <c r="B1709" s="113"/>
    </row>
    <row r="1710" spans="1:2" ht="12.75">
      <c r="A1710" s="112"/>
      <c r="B1710" s="113"/>
    </row>
    <row r="1711" spans="1:2" ht="12.75">
      <c r="A1711" s="112"/>
      <c r="B1711" s="113"/>
    </row>
    <row r="1712" spans="1:2" ht="12.75">
      <c r="A1712" s="112"/>
      <c r="B1712" s="113"/>
    </row>
    <row r="1713" spans="1:2" ht="12.75">
      <c r="A1713" s="112"/>
      <c r="B1713" s="113"/>
    </row>
    <row r="1714" spans="1:2" ht="12.75">
      <c r="A1714" s="112"/>
      <c r="B1714" s="113"/>
    </row>
    <row r="1715" spans="1:2" ht="12.75">
      <c r="A1715" s="112"/>
      <c r="B1715" s="113"/>
    </row>
    <row r="1716" spans="1:2" ht="12.75">
      <c r="A1716" s="112"/>
      <c r="B1716" s="113"/>
    </row>
    <row r="1717" spans="1:2" ht="12.75">
      <c r="A1717" s="112"/>
      <c r="B1717" s="113"/>
    </row>
    <row r="1718" spans="1:2" ht="12.75">
      <c r="A1718" s="112"/>
      <c r="B1718" s="113"/>
    </row>
    <row r="1719" spans="1:2" ht="12.75">
      <c r="A1719" s="112"/>
      <c r="B1719" s="113"/>
    </row>
    <row r="1720" spans="1:2" ht="12.75">
      <c r="A1720" s="112"/>
      <c r="B1720" s="113"/>
    </row>
    <row r="1721" spans="1:2" ht="12.75">
      <c r="A1721" s="112"/>
      <c r="B1721" s="113"/>
    </row>
    <row r="1722" spans="1:2" ht="12.75">
      <c r="A1722" s="112"/>
      <c r="B1722" s="113"/>
    </row>
    <row r="1723" spans="1:2" ht="12.75">
      <c r="A1723" s="112"/>
      <c r="B1723" s="113"/>
    </row>
    <row r="1724" spans="1:2" ht="12.75">
      <c r="A1724" s="112"/>
      <c r="B1724" s="113"/>
    </row>
    <row r="1725" spans="1:2" ht="12.75">
      <c r="A1725" s="112"/>
      <c r="B1725" s="113"/>
    </row>
    <row r="1726" spans="1:2" ht="12.75">
      <c r="A1726" s="112"/>
      <c r="B1726" s="113"/>
    </row>
    <row r="1727" spans="1:2" ht="12.75">
      <c r="A1727" s="112"/>
      <c r="B1727" s="113"/>
    </row>
    <row r="1728" spans="1:2" ht="12.75">
      <c r="A1728" s="112"/>
      <c r="B1728" s="113"/>
    </row>
    <row r="1729" spans="1:2" ht="12.75">
      <c r="A1729" s="112"/>
      <c r="B1729" s="113"/>
    </row>
    <row r="1730" spans="1:2" ht="12.75">
      <c r="A1730" s="112"/>
      <c r="B1730" s="113"/>
    </row>
    <row r="1731" spans="1:2" ht="12.75">
      <c r="A1731" s="112"/>
      <c r="B1731" s="113"/>
    </row>
    <row r="1732" spans="1:2" ht="12.75">
      <c r="A1732" s="112"/>
      <c r="B1732" s="113"/>
    </row>
    <row r="1733" spans="1:2" ht="12.75">
      <c r="A1733" s="112"/>
      <c r="B1733" s="113"/>
    </row>
    <row r="1734" spans="1:2" ht="12.75">
      <c r="A1734" s="112"/>
      <c r="B1734" s="113"/>
    </row>
    <row r="1735" spans="1:2" ht="12.75">
      <c r="A1735" s="112"/>
      <c r="B1735" s="113"/>
    </row>
    <row r="1736" spans="1:2" ht="12.75">
      <c r="A1736" s="112"/>
      <c r="B1736" s="113"/>
    </row>
    <row r="1737" spans="1:2" ht="12.75">
      <c r="A1737" s="112"/>
      <c r="B1737" s="113"/>
    </row>
    <row r="1738" spans="1:2" ht="12.75">
      <c r="A1738" s="112"/>
      <c r="B1738" s="113"/>
    </row>
    <row r="1739" spans="1:2" ht="12.75">
      <c r="A1739" s="112"/>
      <c r="B1739" s="113"/>
    </row>
    <row r="1740" spans="1:2" ht="12.75">
      <c r="A1740" s="112"/>
      <c r="B1740" s="113"/>
    </row>
    <row r="1741" spans="1:2" ht="12.75">
      <c r="A1741" s="112"/>
      <c r="B1741" s="113"/>
    </row>
    <row r="1742" spans="1:2" ht="12.75">
      <c r="A1742" s="112"/>
      <c r="B1742" s="113"/>
    </row>
    <row r="1743" spans="1:2" ht="12.75">
      <c r="A1743" s="112"/>
      <c r="B1743" s="113"/>
    </row>
    <row r="1744" spans="1:2" ht="12.75">
      <c r="A1744" s="112"/>
      <c r="B1744" s="113"/>
    </row>
    <row r="1745" spans="1:2" ht="12.75">
      <c r="A1745" s="112"/>
      <c r="B1745" s="113"/>
    </row>
    <row r="1746" spans="1:2" ht="12.75">
      <c r="A1746" s="112"/>
      <c r="B1746" s="113"/>
    </row>
    <row r="1747" spans="1:2" ht="12.75">
      <c r="A1747" s="112"/>
      <c r="B1747" s="113"/>
    </row>
    <row r="1748" spans="1:2" ht="12.75">
      <c r="A1748" s="112"/>
      <c r="B1748" s="113"/>
    </row>
    <row r="1749" spans="1:2" ht="12.75">
      <c r="A1749" s="112"/>
      <c r="B1749" s="113"/>
    </row>
    <row r="1750" spans="1:2" ht="12.75">
      <c r="A1750" s="112"/>
      <c r="B1750" s="113"/>
    </row>
    <row r="1751" spans="1:2" ht="12.75">
      <c r="A1751" s="112"/>
      <c r="B1751" s="113"/>
    </row>
    <row r="1752" spans="1:2" ht="12.75">
      <c r="A1752" s="112"/>
      <c r="B1752" s="113"/>
    </row>
    <row r="1753" spans="1:2" ht="12.75">
      <c r="A1753" s="112"/>
      <c r="B1753" s="113"/>
    </row>
    <row r="1754" spans="1:2" ht="12.75">
      <c r="A1754" s="112"/>
      <c r="B1754" s="113"/>
    </row>
    <row r="1755" spans="1:2" ht="12.75">
      <c r="A1755" s="112"/>
      <c r="B1755" s="113"/>
    </row>
    <row r="1756" spans="1:2" ht="12.75">
      <c r="A1756" s="112"/>
      <c r="B1756" s="113"/>
    </row>
    <row r="1757" spans="1:2" ht="12.75">
      <c r="A1757" s="112"/>
      <c r="B1757" s="113"/>
    </row>
    <row r="1758" spans="1:2" ht="12.75">
      <c r="A1758" s="112"/>
      <c r="B1758" s="113"/>
    </row>
    <row r="1759" spans="1:2" ht="12.75">
      <c r="A1759" s="112"/>
      <c r="B1759" s="113"/>
    </row>
    <row r="1760" spans="1:2" ht="12.75">
      <c r="A1760" s="112"/>
      <c r="B1760" s="113"/>
    </row>
    <row r="1761" spans="1:2" ht="12.75">
      <c r="A1761" s="112"/>
      <c r="B1761" s="113"/>
    </row>
    <row r="1762" spans="1:2" ht="12.75">
      <c r="A1762" s="112"/>
      <c r="B1762" s="113"/>
    </row>
    <row r="1763" spans="1:2" ht="12.75">
      <c r="A1763" s="112"/>
      <c r="B1763" s="113"/>
    </row>
    <row r="1764" spans="1:2" ht="12.75">
      <c r="A1764" s="112"/>
      <c r="B1764" s="113"/>
    </row>
    <row r="1765" spans="1:2" ht="12.75">
      <c r="A1765" s="112"/>
      <c r="B1765" s="113"/>
    </row>
    <row r="1766" spans="1:2" ht="12.75">
      <c r="A1766" s="112"/>
      <c r="B1766" s="113"/>
    </row>
    <row r="1767" spans="1:2" ht="12.75">
      <c r="A1767" s="112"/>
      <c r="B1767" s="113"/>
    </row>
    <row r="1768" spans="1:2" ht="12.75">
      <c r="A1768" s="112"/>
      <c r="B1768" s="113"/>
    </row>
    <row r="1769" spans="1:2" ht="12.75">
      <c r="A1769" s="112"/>
      <c r="B1769" s="113"/>
    </row>
    <row r="1770" spans="1:2" ht="12.75">
      <c r="A1770" s="112"/>
      <c r="B1770" s="113"/>
    </row>
    <row r="1771" spans="1:2" ht="12.75">
      <c r="A1771" s="112"/>
      <c r="B1771" s="113"/>
    </row>
    <row r="1772" spans="1:2" ht="12.75">
      <c r="A1772" s="112"/>
      <c r="B1772" s="113"/>
    </row>
    <row r="1773" spans="1:2" ht="12.75">
      <c r="A1773" s="112"/>
      <c r="B1773" s="113"/>
    </row>
    <row r="1774" spans="1:2" ht="12.75">
      <c r="A1774" s="112"/>
      <c r="B1774" s="113"/>
    </row>
    <row r="1775" spans="1:2" ht="12.75">
      <c r="A1775" s="112"/>
      <c r="B1775" s="113"/>
    </row>
    <row r="1776" spans="1:2" ht="12.75">
      <c r="A1776" s="112"/>
      <c r="B1776" s="113"/>
    </row>
    <row r="1777" spans="1:2" ht="12.75">
      <c r="A1777" s="112"/>
      <c r="B1777" s="113"/>
    </row>
    <row r="1778" spans="1:2" ht="12.75">
      <c r="A1778" s="112"/>
      <c r="B1778" s="113"/>
    </row>
    <row r="1779" spans="1:2" ht="12.75">
      <c r="A1779" s="112"/>
      <c r="B1779" s="113"/>
    </row>
    <row r="1780" spans="1:2" ht="12.75">
      <c r="A1780" s="112"/>
      <c r="B1780" s="113"/>
    </row>
    <row r="1781" spans="1:2" ht="12.75">
      <c r="A1781" s="112"/>
      <c r="B1781" s="113"/>
    </row>
    <row r="1782" spans="1:2" ht="12.75">
      <c r="A1782" s="112"/>
      <c r="B1782" s="113"/>
    </row>
    <row r="1783" spans="1:2" ht="12.75">
      <c r="A1783" s="112"/>
      <c r="B1783" s="113"/>
    </row>
    <row r="1784" spans="1:2" ht="12.75">
      <c r="A1784" s="112"/>
      <c r="B1784" s="113"/>
    </row>
    <row r="1785" spans="1:2" ht="12.75">
      <c r="A1785" s="112"/>
      <c r="B1785" s="113"/>
    </row>
    <row r="1786" spans="1:2" ht="12.75">
      <c r="A1786" s="112"/>
      <c r="B1786" s="113"/>
    </row>
    <row r="1787" spans="1:2" ht="12.75">
      <c r="A1787" s="112"/>
      <c r="B1787" s="113"/>
    </row>
    <row r="1788" spans="1:2" ht="12.75">
      <c r="A1788" s="112"/>
      <c r="B1788" s="113"/>
    </row>
    <row r="1789" spans="1:2" ht="12.75">
      <c r="A1789" s="112"/>
      <c r="B1789" s="113"/>
    </row>
    <row r="1790" spans="1:2" ht="12.75">
      <c r="A1790" s="112"/>
      <c r="B1790" s="113"/>
    </row>
    <row r="1791" spans="1:2" ht="12.75">
      <c r="A1791" s="112"/>
      <c r="B1791" s="113"/>
    </row>
    <row r="1792" spans="1:2" ht="12.75">
      <c r="A1792" s="112"/>
      <c r="B1792" s="113"/>
    </row>
    <row r="1793" spans="1:2" ht="12.75">
      <c r="A1793" s="112"/>
      <c r="B1793" s="113"/>
    </row>
    <row r="1794" spans="1:2" ht="12.75">
      <c r="A1794" s="112"/>
      <c r="B1794" s="113"/>
    </row>
    <row r="1795" spans="1:2" ht="12.75">
      <c r="A1795" s="112"/>
      <c r="B1795" s="113"/>
    </row>
    <row r="1796" spans="1:2" ht="12.75">
      <c r="A1796" s="112"/>
      <c r="B1796" s="113"/>
    </row>
    <row r="1797" spans="1:2" ht="12.75">
      <c r="A1797" s="112"/>
      <c r="B1797" s="113"/>
    </row>
    <row r="1798" spans="1:2" ht="12.75">
      <c r="A1798" s="112"/>
      <c r="B1798" s="113"/>
    </row>
    <row r="1799" spans="1:2" ht="12.75">
      <c r="A1799" s="112"/>
      <c r="B1799" s="113"/>
    </row>
    <row r="1800" spans="1:2" ht="12.75">
      <c r="A1800" s="112"/>
      <c r="B1800" s="113"/>
    </row>
    <row r="1801" spans="1:2" ht="12.75">
      <c r="A1801" s="112"/>
      <c r="B1801" s="113"/>
    </row>
    <row r="1802" spans="1:2" ht="12.75">
      <c r="A1802" s="112"/>
      <c r="B1802" s="113"/>
    </row>
    <row r="1803" spans="1:2" ht="12.75">
      <c r="A1803" s="112"/>
      <c r="B1803" s="113"/>
    </row>
    <row r="1804" spans="1:2" ht="12.75">
      <c r="A1804" s="112"/>
      <c r="B1804" s="113"/>
    </row>
    <row r="1805" spans="1:2" ht="12.75">
      <c r="A1805" s="112"/>
      <c r="B1805" s="113"/>
    </row>
    <row r="1806" spans="1:2" ht="12.75">
      <c r="A1806" s="112"/>
      <c r="B1806" s="113"/>
    </row>
    <row r="1807" spans="1:2" ht="12.75">
      <c r="A1807" s="112"/>
      <c r="B1807" s="113"/>
    </row>
    <row r="1808" spans="1:2" ht="12.75">
      <c r="A1808" s="112"/>
      <c r="B1808" s="113"/>
    </row>
    <row r="1809" spans="1:2" ht="12.75">
      <c r="A1809" s="112"/>
      <c r="B1809" s="113"/>
    </row>
    <row r="1810" spans="1:2" ht="12.75">
      <c r="A1810" s="112"/>
      <c r="B1810" s="113"/>
    </row>
    <row r="1811" spans="1:2" ht="12.75">
      <c r="A1811" s="112"/>
      <c r="B1811" s="113"/>
    </row>
    <row r="1812" spans="1:2" ht="12.75">
      <c r="A1812" s="112"/>
      <c r="B1812" s="113"/>
    </row>
    <row r="1813" spans="1:2" ht="12.75">
      <c r="A1813" s="112"/>
      <c r="B1813" s="113"/>
    </row>
    <row r="1814" spans="1:2" ht="12.75">
      <c r="A1814" s="112"/>
      <c r="B1814" s="113"/>
    </row>
    <row r="1815" spans="1:2" ht="12.75">
      <c r="A1815" s="112"/>
      <c r="B1815" s="113"/>
    </row>
    <row r="1816" spans="1:2" ht="12.75">
      <c r="A1816" s="112"/>
      <c r="B1816" s="113"/>
    </row>
    <row r="1817" spans="1:2" ht="12.75">
      <c r="A1817" s="112"/>
      <c r="B1817" s="113"/>
    </row>
    <row r="1818" spans="1:2" ht="12.75">
      <c r="A1818" s="112"/>
      <c r="B1818" s="113"/>
    </row>
    <row r="1819" spans="1:2" ht="12.75">
      <c r="A1819" s="112"/>
      <c r="B1819" s="113"/>
    </row>
    <row r="1820" spans="1:2" ht="12.75">
      <c r="A1820" s="112"/>
      <c r="B1820" s="113"/>
    </row>
    <row r="1821" spans="1:2" ht="12.75">
      <c r="A1821" s="112"/>
      <c r="B1821" s="113"/>
    </row>
    <row r="1822" spans="1:2" ht="12.75">
      <c r="A1822" s="112"/>
      <c r="B1822" s="113"/>
    </row>
    <row r="1823" spans="1:2" ht="12.75">
      <c r="A1823" s="112"/>
      <c r="B1823" s="113"/>
    </row>
    <row r="1824" spans="1:2" ht="12.75">
      <c r="A1824" s="112"/>
      <c r="B1824" s="113"/>
    </row>
    <row r="1825" spans="1:2" ht="12.75">
      <c r="A1825" s="112"/>
      <c r="B1825" s="113"/>
    </row>
    <row r="1826" spans="1:2" ht="12.75">
      <c r="A1826" s="112"/>
      <c r="B1826" s="113"/>
    </row>
    <row r="1827" spans="1:2" ht="12.75">
      <c r="A1827" s="112"/>
      <c r="B1827" s="113"/>
    </row>
    <row r="1828" spans="1:2" ht="12.75">
      <c r="A1828" s="112"/>
      <c r="B1828" s="113"/>
    </row>
    <row r="1829" spans="1:2" ht="12.75">
      <c r="A1829" s="112"/>
      <c r="B1829" s="113"/>
    </row>
    <row r="1830" spans="1:2" ht="12.75">
      <c r="A1830" s="112"/>
      <c r="B1830" s="113"/>
    </row>
    <row r="1831" spans="1:2" ht="12.75">
      <c r="A1831" s="112"/>
      <c r="B1831" s="113"/>
    </row>
    <row r="1832" spans="1:2" ht="12.75">
      <c r="A1832" s="112"/>
      <c r="B1832" s="113"/>
    </row>
    <row r="1833" spans="1:2" ht="12.75">
      <c r="A1833" s="112"/>
      <c r="B1833" s="113"/>
    </row>
    <row r="1834" spans="1:2" ht="12.75">
      <c r="A1834" s="112"/>
      <c r="B1834" s="113"/>
    </row>
    <row r="1835" spans="1:2" ht="12.75">
      <c r="A1835" s="112"/>
      <c r="B1835" s="113"/>
    </row>
    <row r="1836" spans="1:2" ht="12.75">
      <c r="A1836" s="112"/>
      <c r="B1836" s="113"/>
    </row>
    <row r="1837" spans="1:2" ht="12.75">
      <c r="A1837" s="112"/>
      <c r="B1837" s="113"/>
    </row>
    <row r="1838" spans="1:2" ht="12.75">
      <c r="A1838" s="112"/>
      <c r="B1838" s="113"/>
    </row>
    <row r="1839" spans="1:2" ht="12.75">
      <c r="A1839" s="112"/>
      <c r="B1839" s="113"/>
    </row>
    <row r="1840" spans="1:2" ht="12.75">
      <c r="A1840" s="112"/>
      <c r="B1840" s="113"/>
    </row>
    <row r="1841" spans="1:2" ht="12.75">
      <c r="A1841" s="112"/>
      <c r="B1841" s="113"/>
    </row>
    <row r="1842" spans="1:2" ht="12.75">
      <c r="A1842" s="112"/>
      <c r="B1842" s="113"/>
    </row>
    <row r="1843" spans="1:2" ht="12.75">
      <c r="A1843" s="112"/>
      <c r="B1843" s="113"/>
    </row>
    <row r="1844" spans="1:2" ht="12.75">
      <c r="A1844" s="112"/>
      <c r="B1844" s="113"/>
    </row>
    <row r="1845" spans="1:2" ht="12.75">
      <c r="A1845" s="112"/>
      <c r="B1845" s="113"/>
    </row>
    <row r="1846" spans="1:2" ht="12.75">
      <c r="A1846" s="112"/>
      <c r="B1846" s="113"/>
    </row>
    <row r="1847" spans="1:2" ht="12.75">
      <c r="A1847" s="112"/>
      <c r="B1847" s="113"/>
    </row>
    <row r="1848" spans="1:2" ht="12.75">
      <c r="A1848" s="112"/>
      <c r="B1848" s="113"/>
    </row>
    <row r="1849" spans="1:2" ht="12.75">
      <c r="A1849" s="112"/>
      <c r="B1849" s="113"/>
    </row>
    <row r="1850" spans="1:2" ht="12.75">
      <c r="A1850" s="112"/>
      <c r="B1850" s="113"/>
    </row>
    <row r="1851" spans="1:2" ht="12.75">
      <c r="A1851" s="112"/>
      <c r="B1851" s="113"/>
    </row>
    <row r="1852" spans="1:2" ht="12.75">
      <c r="A1852" s="112"/>
      <c r="B1852" s="113"/>
    </row>
    <row r="1853" spans="1:2" ht="12.75">
      <c r="A1853" s="112"/>
      <c r="B1853" s="113"/>
    </row>
    <row r="1854" spans="1:2" ht="12.75">
      <c r="A1854" s="112"/>
      <c r="B1854" s="113"/>
    </row>
    <row r="1855" spans="1:2" ht="12.75">
      <c r="A1855" s="112"/>
      <c r="B1855" s="113"/>
    </row>
    <row r="1856" spans="1:2" ht="12.75">
      <c r="A1856" s="112"/>
      <c r="B1856" s="113"/>
    </row>
    <row r="1857" spans="1:2" ht="12.75">
      <c r="A1857" s="112"/>
      <c r="B1857" s="113"/>
    </row>
    <row r="1858" spans="1:2" ht="12.75">
      <c r="A1858" s="112"/>
      <c r="B1858" s="113"/>
    </row>
    <row r="1859" spans="1:2" ht="12.75">
      <c r="A1859" s="112"/>
      <c r="B1859" s="113"/>
    </row>
    <row r="1860" spans="1:2" ht="12.75">
      <c r="A1860" s="112"/>
      <c r="B1860" s="113"/>
    </row>
    <row r="1861" spans="1:2" ht="12.75">
      <c r="A1861" s="112"/>
      <c r="B1861" s="113"/>
    </row>
    <row r="1862" spans="1:2" ht="12.75">
      <c r="A1862" s="112"/>
      <c r="B1862" s="113"/>
    </row>
    <row r="1863" spans="1:2" ht="12.75">
      <c r="A1863" s="112"/>
      <c r="B1863" s="113"/>
    </row>
    <row r="1864" spans="1:2" ht="12.75">
      <c r="A1864" s="112"/>
      <c r="B1864" s="113"/>
    </row>
    <row r="1865" spans="1:2" ht="12.75">
      <c r="A1865" s="112"/>
      <c r="B1865" s="113"/>
    </row>
    <row r="1866" spans="1:2" ht="12.75">
      <c r="A1866" s="112"/>
      <c r="B1866" s="113"/>
    </row>
    <row r="1867" spans="1:2" ht="12.75">
      <c r="A1867" s="112"/>
      <c r="B1867" s="113"/>
    </row>
    <row r="1868" spans="1:2" ht="12.75">
      <c r="A1868" s="112"/>
      <c r="B1868" s="113"/>
    </row>
    <row r="1869" spans="1:2" ht="12.75">
      <c r="A1869" s="112"/>
      <c r="B1869" s="113"/>
    </row>
    <row r="1870" spans="1:2" ht="12.75">
      <c r="A1870" s="112"/>
      <c r="B1870" s="113"/>
    </row>
    <row r="1871" spans="1:2" ht="12.75">
      <c r="A1871" s="112"/>
      <c r="B1871" s="113"/>
    </row>
    <row r="1872" spans="1:2" ht="12.75">
      <c r="A1872" s="112"/>
      <c r="B1872" s="113"/>
    </row>
    <row r="1873" spans="1:2" ht="12.75">
      <c r="A1873" s="112"/>
      <c r="B1873" s="113"/>
    </row>
    <row r="1874" spans="1:2" ht="12.75">
      <c r="A1874" s="112"/>
      <c r="B1874" s="113"/>
    </row>
    <row r="1875" spans="1:2" ht="12.75">
      <c r="A1875" s="112"/>
      <c r="B1875" s="113"/>
    </row>
    <row r="1876" spans="1:2" ht="12.75">
      <c r="A1876" s="112"/>
      <c r="B1876" s="113"/>
    </row>
    <row r="1877" spans="1:2" ht="12.75">
      <c r="A1877" s="112"/>
      <c r="B1877" s="113"/>
    </row>
    <row r="1878" spans="1:2" ht="12.75">
      <c r="A1878" s="112"/>
      <c r="B1878" s="113"/>
    </row>
    <row r="1879" spans="1:2" ht="12.75">
      <c r="A1879" s="112"/>
      <c r="B1879" s="113"/>
    </row>
    <row r="1880" spans="1:2" ht="12.75">
      <c r="A1880" s="112"/>
      <c r="B1880" s="113"/>
    </row>
    <row r="1881" spans="1:2" ht="12.75">
      <c r="A1881" s="112"/>
      <c r="B1881" s="113"/>
    </row>
    <row r="1882" spans="1:2" ht="12.75">
      <c r="A1882" s="112"/>
      <c r="B1882" s="113"/>
    </row>
    <row r="1883" spans="1:2" ht="12.75">
      <c r="A1883" s="112"/>
      <c r="B1883" s="113"/>
    </row>
    <row r="1884" spans="1:2" ht="12.75">
      <c r="A1884" s="112"/>
      <c r="B1884" s="113"/>
    </row>
    <row r="1885" spans="1:2" ht="12.75">
      <c r="A1885" s="112"/>
      <c r="B1885" s="113"/>
    </row>
    <row r="1886" spans="1:2" ht="12.75">
      <c r="A1886" s="112"/>
      <c r="B1886" s="113"/>
    </row>
    <row r="1887" spans="1:2" ht="12.75">
      <c r="A1887" s="112"/>
      <c r="B1887" s="113"/>
    </row>
    <row r="1888" spans="1:2" ht="12.75">
      <c r="A1888" s="112"/>
      <c r="B1888" s="113"/>
    </row>
    <row r="1889" spans="1:2" ht="12.75">
      <c r="A1889" s="112"/>
      <c r="B1889" s="113"/>
    </row>
    <row r="1890" spans="1:2" ht="12.75">
      <c r="A1890" s="112"/>
      <c r="B1890" s="113"/>
    </row>
    <row r="1891" spans="1:2" ht="12.75">
      <c r="A1891" s="112"/>
      <c r="B1891" s="113"/>
    </row>
    <row r="1892" spans="1:2" ht="12.75">
      <c r="A1892" s="112"/>
      <c r="B1892" s="113"/>
    </row>
    <row r="1893" spans="1:2" ht="12.75">
      <c r="A1893" s="112"/>
      <c r="B1893" s="113"/>
    </row>
    <row r="1894" spans="1:2" ht="12.75">
      <c r="A1894" s="112"/>
      <c r="B1894" s="113"/>
    </row>
    <row r="1895" spans="1:2" ht="12.75">
      <c r="A1895" s="112"/>
      <c r="B1895" s="113"/>
    </row>
    <row r="1896" spans="1:2" ht="12.75">
      <c r="A1896" s="112"/>
      <c r="B1896" s="113"/>
    </row>
    <row r="1897" spans="1:2" ht="12.75">
      <c r="A1897" s="112"/>
      <c r="B1897" s="113"/>
    </row>
    <row r="1898" spans="1:2" ht="12.75">
      <c r="A1898" s="112"/>
      <c r="B1898" s="113"/>
    </row>
    <row r="1899" spans="1:2" ht="12.75">
      <c r="A1899" s="112"/>
      <c r="B1899" s="113"/>
    </row>
    <row r="1900" spans="1:2" ht="12.75">
      <c r="A1900" s="112"/>
      <c r="B1900" s="113"/>
    </row>
    <row r="1901" spans="1:2" ht="12.75">
      <c r="A1901" s="112"/>
      <c r="B1901" s="113"/>
    </row>
    <row r="1902" spans="1:2" ht="12.75">
      <c r="A1902" s="112"/>
      <c r="B1902" s="113"/>
    </row>
    <row r="1903" spans="1:2" ht="12.75">
      <c r="A1903" s="112"/>
      <c r="B1903" s="113"/>
    </row>
    <row r="1904" spans="1:2" ht="12.75">
      <c r="A1904" s="112"/>
      <c r="B1904" s="113"/>
    </row>
    <row r="1905" spans="1:2" ht="12.75">
      <c r="A1905" s="112"/>
      <c r="B1905" s="113"/>
    </row>
    <row r="1906" spans="1:2" ht="12.75">
      <c r="A1906" s="112"/>
      <c r="B1906" s="113"/>
    </row>
    <row r="1907" spans="1:2" ht="12.75">
      <c r="A1907" s="112"/>
      <c r="B1907" s="113"/>
    </row>
    <row r="1908" spans="1:2" ht="12.75">
      <c r="A1908" s="112"/>
      <c r="B1908" s="113"/>
    </row>
    <row r="1909" spans="1:2" ht="12.75">
      <c r="A1909" s="112"/>
      <c r="B1909" s="113"/>
    </row>
    <row r="1910" spans="1:2" ht="12.75">
      <c r="A1910" s="112"/>
      <c r="B1910" s="113"/>
    </row>
    <row r="1911" spans="1:2" ht="12.75">
      <c r="A1911" s="112"/>
      <c r="B1911" s="113"/>
    </row>
    <row r="1912" spans="1:2" ht="12.75">
      <c r="A1912" s="112"/>
      <c r="B1912" s="113"/>
    </row>
    <row r="1913" spans="1:2" ht="12.75">
      <c r="A1913" s="112"/>
      <c r="B1913" s="113"/>
    </row>
    <row r="1914" spans="1:2" ht="12.75">
      <c r="A1914" s="112"/>
      <c r="B1914" s="113"/>
    </row>
    <row r="1915" spans="1:2" ht="12.75">
      <c r="A1915" s="112"/>
      <c r="B1915" s="113"/>
    </row>
    <row r="1916" spans="1:2" ht="12.75">
      <c r="A1916" s="112"/>
      <c r="B1916" s="113"/>
    </row>
    <row r="1917" spans="1:2" ht="12.75">
      <c r="A1917" s="112"/>
      <c r="B1917" s="113"/>
    </row>
    <row r="1918" spans="1:2" ht="12.75">
      <c r="A1918" s="112"/>
      <c r="B1918" s="113"/>
    </row>
    <row r="1919" spans="1:2" ht="12.75">
      <c r="A1919" s="112"/>
      <c r="B1919" s="113"/>
    </row>
    <row r="1920" spans="1:2" ht="12.75">
      <c r="A1920" s="112"/>
      <c r="B1920" s="113"/>
    </row>
    <row r="1921" spans="1:2" ht="12.75">
      <c r="A1921" s="112"/>
      <c r="B1921" s="113"/>
    </row>
    <row r="1922" spans="1:2" ht="12.75">
      <c r="A1922" s="112"/>
      <c r="B1922" s="113"/>
    </row>
    <row r="1923" spans="1:2" ht="12.75">
      <c r="A1923" s="112"/>
      <c r="B1923" s="113"/>
    </row>
    <row r="1924" spans="1:2" ht="12.75">
      <c r="A1924" s="112"/>
      <c r="B1924" s="113"/>
    </row>
    <row r="1925" spans="1:2" ht="12.75">
      <c r="A1925" s="112"/>
      <c r="B1925" s="113"/>
    </row>
    <row r="1926" spans="1:2" ht="12.75">
      <c r="A1926" s="112"/>
      <c r="B1926" s="113"/>
    </row>
    <row r="1927" spans="1:2" ht="12.75">
      <c r="A1927" s="112"/>
      <c r="B1927" s="113"/>
    </row>
    <row r="1928" spans="1:2" ht="12.75">
      <c r="A1928" s="112"/>
      <c r="B1928" s="113"/>
    </row>
    <row r="1929" spans="1:2" ht="12.75">
      <c r="A1929" s="112"/>
      <c r="B1929" s="113"/>
    </row>
    <row r="1930" spans="1:2" ht="12.75">
      <c r="A1930" s="112"/>
      <c r="B1930" s="113"/>
    </row>
    <row r="1931" spans="1:2" ht="12.75">
      <c r="A1931" s="112"/>
      <c r="B1931" s="113"/>
    </row>
    <row r="1932" spans="1:2" ht="12.75">
      <c r="A1932" s="112"/>
      <c r="B1932" s="113"/>
    </row>
    <row r="1933" spans="1:2" ht="12.75">
      <c r="A1933" s="112"/>
      <c r="B1933" s="113"/>
    </row>
    <row r="1934" spans="1:2" ht="12.75">
      <c r="A1934" s="112"/>
      <c r="B1934" s="113"/>
    </row>
    <row r="1935" spans="1:2" ht="12.75">
      <c r="A1935" s="112"/>
      <c r="B1935" s="113"/>
    </row>
    <row r="1936" spans="1:2" ht="12.75">
      <c r="A1936" s="112"/>
      <c r="B1936" s="113"/>
    </row>
    <row r="1937" spans="1:2" ht="12.75">
      <c r="A1937" s="112"/>
      <c r="B1937" s="113"/>
    </row>
    <row r="1938" spans="1:2" ht="12.75">
      <c r="A1938" s="112"/>
      <c r="B1938" s="113"/>
    </row>
    <row r="1939" spans="1:2" ht="12.75">
      <c r="A1939" s="112"/>
      <c r="B1939" s="113"/>
    </row>
    <row r="1940" spans="1:2" ht="12.75">
      <c r="A1940" s="112"/>
      <c r="B1940" s="113"/>
    </row>
    <row r="1941" spans="1:2" ht="12.75">
      <c r="A1941" s="112"/>
      <c r="B1941" s="113"/>
    </row>
    <row r="1942" spans="1:2" ht="12.75">
      <c r="A1942" s="112"/>
      <c r="B1942" s="113"/>
    </row>
    <row r="1943" spans="1:2" ht="12.75">
      <c r="A1943" s="112"/>
      <c r="B1943" s="113"/>
    </row>
    <row r="1944" spans="1:2" ht="12.75">
      <c r="A1944" s="112"/>
      <c r="B1944" s="113"/>
    </row>
    <row r="1945" spans="1:2" ht="12.75">
      <c r="A1945" s="112"/>
      <c r="B1945" s="113"/>
    </row>
    <row r="1946" spans="1:2" ht="12.75">
      <c r="A1946" s="112"/>
      <c r="B1946" s="113"/>
    </row>
    <row r="1947" spans="1:2" ht="12.75">
      <c r="A1947" s="112"/>
      <c r="B1947" s="113"/>
    </row>
    <row r="1948" spans="1:2" ht="12.75">
      <c r="A1948" s="112"/>
      <c r="B1948" s="113"/>
    </row>
    <row r="1949" spans="1:2" ht="12.75">
      <c r="A1949" s="112"/>
      <c r="B1949" s="113"/>
    </row>
    <row r="1950" spans="1:2" ht="12.75">
      <c r="A1950" s="112"/>
      <c r="B1950" s="113"/>
    </row>
    <row r="1951" spans="1:2" ht="12.75">
      <c r="A1951" s="112"/>
      <c r="B1951" s="113"/>
    </row>
    <row r="1952" spans="1:2" ht="12.75">
      <c r="A1952" s="112"/>
      <c r="B1952" s="113"/>
    </row>
    <row r="1953" spans="1:2" ht="12.75">
      <c r="A1953" s="112"/>
      <c r="B1953" s="113"/>
    </row>
    <row r="1954" spans="1:2" ht="12.75">
      <c r="A1954" s="112"/>
      <c r="B1954" s="113"/>
    </row>
    <row r="1955" spans="1:2" ht="12.75">
      <c r="A1955" s="112"/>
      <c r="B1955" s="113"/>
    </row>
    <row r="1956" spans="1:2" ht="12.75">
      <c r="A1956" s="112"/>
      <c r="B1956" s="113"/>
    </row>
    <row r="1957" spans="1:2" ht="12.75">
      <c r="A1957" s="112"/>
      <c r="B1957" s="113"/>
    </row>
    <row r="1958" spans="1:2" ht="12.75">
      <c r="A1958" s="112"/>
      <c r="B1958" s="113"/>
    </row>
    <row r="1959" spans="1:2" ht="12.75">
      <c r="A1959" s="112"/>
      <c r="B1959" s="113"/>
    </row>
    <row r="1960" spans="1:2" ht="12.75">
      <c r="A1960" s="112"/>
      <c r="B1960" s="113"/>
    </row>
    <row r="1961" spans="1:2" ht="12.75">
      <c r="A1961" s="112"/>
      <c r="B1961" s="113"/>
    </row>
    <row r="1962" spans="1:2" ht="12.75">
      <c r="A1962" s="112"/>
      <c r="B1962" s="113"/>
    </row>
    <row r="1963" spans="1:2" ht="12.75">
      <c r="A1963" s="112"/>
      <c r="B1963" s="113"/>
    </row>
    <row r="1964" spans="1:2" ht="12.75">
      <c r="A1964" s="112"/>
      <c r="B1964" s="113"/>
    </row>
    <row r="1965" spans="1:2" ht="12.75">
      <c r="A1965" s="112"/>
      <c r="B1965" s="113"/>
    </row>
    <row r="1966" spans="1:2" ht="12.75">
      <c r="A1966" s="112"/>
      <c r="B1966" s="113"/>
    </row>
    <row r="1967" spans="1:2" ht="12.75">
      <c r="A1967" s="112"/>
      <c r="B1967" s="113"/>
    </row>
    <row r="1968" spans="1:2" ht="12.75">
      <c r="A1968" s="112"/>
      <c r="B1968" s="113"/>
    </row>
    <row r="1969" spans="1:2" ht="12.75">
      <c r="A1969" s="112"/>
      <c r="B1969" s="113"/>
    </row>
    <row r="1970" spans="1:2" ht="12.75">
      <c r="A1970" s="112"/>
      <c r="B1970" s="113"/>
    </row>
    <row r="1971" spans="1:2" ht="12.75">
      <c r="A1971" s="112"/>
      <c r="B1971" s="113"/>
    </row>
    <row r="1972" spans="1:2" ht="12.75">
      <c r="A1972" s="112"/>
      <c r="B1972" s="113"/>
    </row>
    <row r="1973" spans="1:2" ht="12.75">
      <c r="A1973" s="112"/>
      <c r="B1973" s="113"/>
    </row>
    <row r="1974" spans="1:2" ht="12.75">
      <c r="A1974" s="112"/>
      <c r="B1974" s="113"/>
    </row>
    <row r="1975" spans="1:2" ht="12.75">
      <c r="A1975" s="112"/>
      <c r="B1975" s="113"/>
    </row>
    <row r="1976" spans="1:2" ht="12.75">
      <c r="A1976" s="112"/>
      <c r="B1976" s="113"/>
    </row>
    <row r="1977" spans="1:2" ht="12.75">
      <c r="A1977" s="112"/>
      <c r="B1977" s="113"/>
    </row>
    <row r="1978" spans="1:2" ht="12.75">
      <c r="A1978" s="112"/>
      <c r="B1978" s="113"/>
    </row>
    <row r="1979" spans="1:2" ht="12.75">
      <c r="A1979" s="112"/>
      <c r="B1979" s="113"/>
    </row>
    <row r="1980" spans="1:2" ht="12.75">
      <c r="A1980" s="112"/>
      <c r="B1980" s="113"/>
    </row>
    <row r="1981" spans="1:2" ht="12.75">
      <c r="A1981" s="112"/>
      <c r="B1981" s="113"/>
    </row>
    <row r="1982" spans="1:2" ht="12.75">
      <c r="A1982" s="112"/>
      <c r="B1982" s="113"/>
    </row>
    <row r="1983" spans="1:2" ht="12.75">
      <c r="A1983" s="112"/>
      <c r="B1983" s="113"/>
    </row>
    <row r="1984" spans="1:2" ht="12.75">
      <c r="A1984" s="112"/>
      <c r="B1984" s="113"/>
    </row>
    <row r="1985" spans="1:2" ht="12.75">
      <c r="A1985" s="112"/>
      <c r="B1985" s="113"/>
    </row>
    <row r="1986" spans="1:2" ht="12.75">
      <c r="A1986" s="112"/>
      <c r="B1986" s="113"/>
    </row>
    <row r="1987" spans="1:2" ht="12.75">
      <c r="A1987" s="112"/>
      <c r="B1987" s="113"/>
    </row>
    <row r="1988" spans="1:2" ht="12.75">
      <c r="A1988" s="112"/>
      <c r="B1988" s="113"/>
    </row>
    <row r="1989" spans="1:2" ht="12.75">
      <c r="A1989" s="112"/>
      <c r="B1989" s="113"/>
    </row>
    <row r="1990" spans="1:2" ht="12.75">
      <c r="A1990" s="112"/>
      <c r="B1990" s="113"/>
    </row>
    <row r="1991" spans="1:2" ht="12.75">
      <c r="A1991" s="112"/>
      <c r="B1991" s="113"/>
    </row>
    <row r="1992" spans="1:2" ht="12.75">
      <c r="A1992" s="112"/>
      <c r="B1992" s="113"/>
    </row>
    <row r="1993" spans="1:2" ht="12.75">
      <c r="A1993" s="112"/>
      <c r="B1993" s="113"/>
    </row>
    <row r="1994" spans="1:2" ht="12.75">
      <c r="A1994" s="112"/>
      <c r="B1994" s="113"/>
    </row>
    <row r="1995" spans="1:2" ht="12.75">
      <c r="A1995" s="112"/>
      <c r="B1995" s="113"/>
    </row>
    <row r="1996" spans="1:2" ht="12.75">
      <c r="A1996" s="112"/>
      <c r="B1996" s="113"/>
    </row>
    <row r="1997" spans="1:2" ht="12.75">
      <c r="A1997" s="112"/>
      <c r="B1997" s="113"/>
    </row>
    <row r="1998" spans="1:2" ht="12.75">
      <c r="A1998" s="112"/>
      <c r="B1998" s="113"/>
    </row>
    <row r="1999" spans="1:2" ht="12.75">
      <c r="A1999" s="112"/>
      <c r="B1999" s="113"/>
    </row>
    <row r="2000" spans="1:2" ht="12.75">
      <c r="A2000" s="112"/>
      <c r="B2000" s="113"/>
    </row>
    <row r="2001" spans="1:2" ht="12.75">
      <c r="A2001" s="112"/>
      <c r="B2001" s="113"/>
    </row>
    <row r="2002" spans="1:2" ht="12.75">
      <c r="A2002" s="112"/>
      <c r="B2002" s="113"/>
    </row>
    <row r="2003" spans="1:2" ht="12.75">
      <c r="A2003" s="112"/>
      <c r="B2003" s="113"/>
    </row>
    <row r="2004" spans="1:2" ht="12.75">
      <c r="A2004" s="112"/>
      <c r="B2004" s="113"/>
    </row>
    <row r="2005" spans="1:2" ht="12.75">
      <c r="A2005" s="112"/>
      <c r="B2005" s="113"/>
    </row>
    <row r="2006" spans="1:2" ht="12.75">
      <c r="A2006" s="112"/>
      <c r="B2006" s="113"/>
    </row>
    <row r="2007" spans="1:2" ht="12.75">
      <c r="A2007" s="112"/>
      <c r="B2007" s="113"/>
    </row>
    <row r="2008" spans="1:2" ht="12.75">
      <c r="A2008" s="112"/>
      <c r="B2008" s="113"/>
    </row>
    <row r="2009" spans="1:2" ht="12.75">
      <c r="A2009" s="112"/>
      <c r="B2009" s="113"/>
    </row>
    <row r="2010" spans="1:2" ht="12.75">
      <c r="A2010" s="112"/>
      <c r="B2010" s="113"/>
    </row>
    <row r="2011" spans="1:2" ht="12.75">
      <c r="A2011" s="112"/>
      <c r="B2011" s="113"/>
    </row>
    <row r="2012" spans="1:2" ht="12.75">
      <c r="A2012" s="112"/>
      <c r="B2012" s="113"/>
    </row>
    <row r="2013" spans="1:2" ht="12.75">
      <c r="A2013" s="112"/>
      <c r="B2013" s="113"/>
    </row>
    <row r="2014" spans="1:2" ht="12.75">
      <c r="A2014" s="112"/>
      <c r="B2014" s="113"/>
    </row>
    <row r="2015" spans="1:2" ht="12.75">
      <c r="A2015" s="112"/>
      <c r="B2015" s="113"/>
    </row>
    <row r="2016" spans="1:2" ht="12.75">
      <c r="A2016" s="112"/>
      <c r="B2016" s="113"/>
    </row>
    <row r="2017" spans="1:2" ht="12.75">
      <c r="A2017" s="112"/>
      <c r="B2017" s="113"/>
    </row>
    <row r="2018" spans="1:2" ht="12.75">
      <c r="A2018" s="112"/>
      <c r="B2018" s="113"/>
    </row>
    <row r="2019" spans="1:2" ht="12.75">
      <c r="A2019" s="112"/>
      <c r="B2019" s="113"/>
    </row>
    <row r="2020" spans="1:2" ht="12.75">
      <c r="A2020" s="112"/>
      <c r="B2020" s="113"/>
    </row>
    <row r="2021" spans="1:2" ht="12.75">
      <c r="A2021" s="112"/>
      <c r="B2021" s="113"/>
    </row>
    <row r="2022" spans="1:2" ht="12.75">
      <c r="A2022" s="112"/>
      <c r="B2022" s="113"/>
    </row>
    <row r="2023" spans="1:2" ht="12.75">
      <c r="A2023" s="112"/>
      <c r="B2023" s="113"/>
    </row>
    <row r="2024" spans="1:2" ht="12.75">
      <c r="A2024" s="112"/>
      <c r="B2024" s="113"/>
    </row>
    <row r="2025" spans="1:2" ht="12.75">
      <c r="A2025" s="112"/>
      <c r="B2025" s="113"/>
    </row>
    <row r="2026" spans="1:2" ht="12.75">
      <c r="A2026" s="112"/>
      <c r="B2026" s="113"/>
    </row>
    <row r="2027" spans="1:2" ht="12.75">
      <c r="A2027" s="112"/>
      <c r="B2027" s="113"/>
    </row>
    <row r="2028" spans="1:2" ht="12.75">
      <c r="A2028" s="112"/>
      <c r="B2028" s="113"/>
    </row>
    <row r="2029" spans="1:2" ht="12.75">
      <c r="A2029" s="112"/>
      <c r="B2029" s="113"/>
    </row>
    <row r="2030" spans="1:2" ht="12.75">
      <c r="A2030" s="112"/>
      <c r="B2030" s="113"/>
    </row>
    <row r="2031" spans="1:2" ht="12.75">
      <c r="A2031" s="112"/>
      <c r="B2031" s="113"/>
    </row>
    <row r="2032" spans="1:2" ht="12.75">
      <c r="A2032" s="112"/>
      <c r="B2032" s="113"/>
    </row>
    <row r="2033" spans="1:2" ht="12.75">
      <c r="A2033" s="112"/>
      <c r="B2033" s="113"/>
    </row>
    <row r="2034" spans="1:2" ht="12.75">
      <c r="A2034" s="112"/>
      <c r="B2034" s="113"/>
    </row>
    <row r="2035" spans="1:2" ht="12.75">
      <c r="A2035" s="112"/>
      <c r="B2035" s="113"/>
    </row>
    <row r="2036" spans="1:2" ht="12.75">
      <c r="A2036" s="112"/>
      <c r="B2036" s="113"/>
    </row>
    <row r="2037" spans="1:2" ht="12.75">
      <c r="A2037" s="112"/>
      <c r="B2037" s="113"/>
    </row>
    <row r="2038" spans="1:2" ht="12.75">
      <c r="A2038" s="112"/>
      <c r="B2038" s="113"/>
    </row>
    <row r="2039" spans="1:2" ht="12.75">
      <c r="A2039" s="112"/>
      <c r="B2039" s="113"/>
    </row>
    <row r="2040" spans="1:2" ht="12.75">
      <c r="A2040" s="112"/>
      <c r="B2040" s="113"/>
    </row>
    <row r="2041" spans="1:2" ht="12.75">
      <c r="A2041" s="112"/>
      <c r="B2041" s="113"/>
    </row>
    <row r="2042" spans="1:2" ht="12.75">
      <c r="A2042" s="112"/>
      <c r="B2042" s="113"/>
    </row>
    <row r="2043" spans="1:2" ht="12.75">
      <c r="A2043" s="112"/>
      <c r="B2043" s="113"/>
    </row>
    <row r="2044" spans="1:2" ht="12.75">
      <c r="A2044" s="112"/>
      <c r="B2044" s="113"/>
    </row>
    <row r="2045" spans="1:2" ht="12.75">
      <c r="A2045" s="112"/>
      <c r="B2045" s="113"/>
    </row>
    <row r="2046" spans="1:2" ht="12.75">
      <c r="A2046" s="112"/>
      <c r="B2046" s="113"/>
    </row>
    <row r="2047" spans="1:2" ht="12.75">
      <c r="A2047" s="112"/>
      <c r="B2047" s="113"/>
    </row>
    <row r="2048" spans="1:2" ht="12.75">
      <c r="A2048" s="112"/>
      <c r="B2048" s="113"/>
    </row>
    <row r="2049" spans="1:2" ht="12.75">
      <c r="A2049" s="112"/>
      <c r="B2049" s="113"/>
    </row>
    <row r="2050" spans="1:2" ht="12.75">
      <c r="A2050" s="112"/>
      <c r="B2050" s="113"/>
    </row>
    <row r="2051" spans="1:2" ht="12.75">
      <c r="A2051" s="112"/>
      <c r="B2051" s="113"/>
    </row>
    <row r="2052" spans="1:2" ht="12.75">
      <c r="A2052" s="112"/>
      <c r="B2052" s="113"/>
    </row>
    <row r="2053" spans="1:2" ht="12.75">
      <c r="A2053" s="112"/>
      <c r="B2053" s="113"/>
    </row>
    <row r="2054" spans="1:2" ht="12.75">
      <c r="A2054" s="112"/>
      <c r="B2054" s="113"/>
    </row>
    <row r="2055" spans="1:2" ht="12.75">
      <c r="A2055" s="112"/>
      <c r="B2055" s="113"/>
    </row>
    <row r="2056" spans="1:2" ht="12.75">
      <c r="A2056" s="112"/>
      <c r="B2056" s="113"/>
    </row>
    <row r="2057" spans="1:2" ht="12.75">
      <c r="A2057" s="112"/>
      <c r="B2057" s="113"/>
    </row>
    <row r="2058" spans="1:2" ht="12.75">
      <c r="A2058" s="112"/>
      <c r="B2058" s="113"/>
    </row>
    <row r="2059" spans="1:2" ht="12.75">
      <c r="A2059" s="112"/>
      <c r="B2059" s="113"/>
    </row>
    <row r="2060" spans="1:2" ht="12.75">
      <c r="A2060" s="112"/>
      <c r="B2060" s="113"/>
    </row>
    <row r="2061" spans="1:2" ht="12.75">
      <c r="A2061" s="112"/>
      <c r="B2061" s="113"/>
    </row>
    <row r="2062" spans="1:2" ht="12.75">
      <c r="A2062" s="112"/>
      <c r="B2062" s="113"/>
    </row>
    <row r="2063" spans="1:2" ht="12.75">
      <c r="A2063" s="112"/>
      <c r="B2063" s="113"/>
    </row>
    <row r="2064" spans="1:2" ht="12.75">
      <c r="A2064" s="112"/>
      <c r="B2064" s="113"/>
    </row>
    <row r="2065" spans="1:2" ht="12.75">
      <c r="A2065" s="112"/>
      <c r="B2065" s="113"/>
    </row>
    <row r="2066" spans="1:2" ht="12.75">
      <c r="A2066" s="112"/>
      <c r="B2066" s="113"/>
    </row>
    <row r="2067" spans="1:2" ht="12.75">
      <c r="A2067" s="112"/>
      <c r="B2067" s="113"/>
    </row>
    <row r="2068" spans="1:2" ht="12.75">
      <c r="A2068" s="112"/>
      <c r="B2068" s="113"/>
    </row>
    <row r="2069" spans="1:2" ht="12.75">
      <c r="A2069" s="112"/>
      <c r="B2069" s="113"/>
    </row>
    <row r="2070" spans="1:2" ht="12.75">
      <c r="A2070" s="112"/>
      <c r="B2070" s="113"/>
    </row>
    <row r="2071" spans="1:2" ht="12.75">
      <c r="A2071" s="112"/>
      <c r="B2071" s="113"/>
    </row>
    <row r="2072" spans="1:2" ht="12.75">
      <c r="A2072" s="112"/>
      <c r="B2072" s="113"/>
    </row>
    <row r="2073" spans="1:2" ht="12.75">
      <c r="A2073" s="112"/>
      <c r="B2073" s="113"/>
    </row>
    <row r="2074" spans="1:2" ht="12.75">
      <c r="A2074" s="112"/>
      <c r="B2074" s="113"/>
    </row>
    <row r="2075" spans="1:2" ht="12.75">
      <c r="A2075" s="112"/>
      <c r="B2075" s="113"/>
    </row>
    <row r="2076" spans="1:2" ht="12.75">
      <c r="A2076" s="112"/>
      <c r="B2076" s="113"/>
    </row>
    <row r="2077" spans="1:2" ht="12.75">
      <c r="A2077" s="112"/>
      <c r="B2077" s="113"/>
    </row>
    <row r="2078" spans="1:2" ht="12.75">
      <c r="A2078" s="112"/>
      <c r="B2078" s="113"/>
    </row>
    <row r="2079" spans="1:2" ht="12.75">
      <c r="A2079" s="112"/>
      <c r="B2079" s="113"/>
    </row>
    <row r="2080" spans="1:2" ht="12.75">
      <c r="A2080" s="112"/>
      <c r="B2080" s="113"/>
    </row>
    <row r="2081" spans="1:2" ht="12.75">
      <c r="A2081" s="112"/>
      <c r="B2081" s="113"/>
    </row>
    <row r="2082" spans="1:2" ht="12.75">
      <c r="A2082" s="112"/>
      <c r="B2082" s="113"/>
    </row>
    <row r="2083" spans="1:2" ht="12.75">
      <c r="A2083" s="112"/>
      <c r="B2083" s="113"/>
    </row>
    <row r="2084" spans="1:2" ht="12.75">
      <c r="A2084" s="112"/>
      <c r="B2084" s="113"/>
    </row>
    <row r="2085" spans="1:2" ht="12.75">
      <c r="A2085" s="112"/>
      <c r="B2085" s="113"/>
    </row>
    <row r="2086" spans="1:2" ht="12.75">
      <c r="A2086" s="112"/>
      <c r="B2086" s="113"/>
    </row>
    <row r="2087" spans="1:2" ht="12.75">
      <c r="A2087" s="112"/>
      <c r="B2087" s="113"/>
    </row>
    <row r="2088" spans="1:2" ht="12.75">
      <c r="A2088" s="112"/>
      <c r="B2088" s="113"/>
    </row>
    <row r="2089" spans="1:2" ht="12.75">
      <c r="A2089" s="112"/>
      <c r="B2089" s="113"/>
    </row>
    <row r="2090" spans="1:2" ht="12.75">
      <c r="A2090" s="112"/>
      <c r="B2090" s="113"/>
    </row>
    <row r="2091" spans="1:2" ht="12.75">
      <c r="A2091" s="112"/>
      <c r="B2091" s="113"/>
    </row>
    <row r="2092" spans="1:2" ht="12.75">
      <c r="A2092" s="112"/>
      <c r="B2092" s="113"/>
    </row>
    <row r="2093" spans="1:2" ht="12.75">
      <c r="A2093" s="112"/>
      <c r="B2093" s="113"/>
    </row>
    <row r="2094" spans="1:2" ht="12.75">
      <c r="A2094" s="112"/>
      <c r="B2094" s="113"/>
    </row>
    <row r="2095" spans="1:2" ht="12.75">
      <c r="A2095" s="112"/>
      <c r="B2095" s="113"/>
    </row>
    <row r="2096" spans="1:2" ht="12.75">
      <c r="A2096" s="112"/>
      <c r="B2096" s="113"/>
    </row>
    <row r="2097" spans="1:2" ht="12.75">
      <c r="A2097" s="112"/>
      <c r="B2097" s="113"/>
    </row>
    <row r="2098" spans="1:2" ht="12.75">
      <c r="A2098" s="112"/>
      <c r="B2098" s="113"/>
    </row>
    <row r="2099" spans="1:2" ht="12.75">
      <c r="A2099" s="112"/>
      <c r="B2099" s="113"/>
    </row>
    <row r="2100" spans="1:2" ht="12.75">
      <c r="A2100" s="112"/>
      <c r="B2100" s="113"/>
    </row>
    <row r="2101" spans="1:2" ht="12.75">
      <c r="A2101" s="112"/>
      <c r="B2101" s="113"/>
    </row>
    <row r="2102" spans="1:2" ht="12.75">
      <c r="A2102" s="112"/>
      <c r="B2102" s="113"/>
    </row>
    <row r="2103" spans="1:2" ht="12.75">
      <c r="A2103" s="112"/>
      <c r="B2103" s="113"/>
    </row>
    <row r="2104" spans="1:2" ht="12.75">
      <c r="A2104" s="112"/>
      <c r="B2104" s="113"/>
    </row>
    <row r="2105" spans="1:2" ht="12.75">
      <c r="A2105" s="112"/>
      <c r="B2105" s="113"/>
    </row>
    <row r="2106" spans="1:2" ht="12.75">
      <c r="A2106" s="112"/>
      <c r="B2106" s="113"/>
    </row>
    <row r="2107" spans="1:2" ht="12.75">
      <c r="A2107" s="112"/>
      <c r="B2107" s="113"/>
    </row>
    <row r="2108" spans="1:2" ht="12.75">
      <c r="A2108" s="112"/>
      <c r="B2108" s="113"/>
    </row>
    <row r="2109" spans="1:2" ht="12.75">
      <c r="A2109" s="112"/>
      <c r="B2109" s="113"/>
    </row>
    <row r="2110" spans="1:2" ht="12.75">
      <c r="A2110" s="112"/>
      <c r="B2110" s="113"/>
    </row>
    <row r="2111" spans="1:2" ht="12.75">
      <c r="A2111" s="112"/>
      <c r="B2111" s="113"/>
    </row>
    <row r="2112" spans="1:2" ht="12.75">
      <c r="A2112" s="112"/>
      <c r="B2112" s="113"/>
    </row>
    <row r="2113" spans="1:2" ht="12.75">
      <c r="A2113" s="112"/>
      <c r="B2113" s="113"/>
    </row>
    <row r="2114" spans="1:2" ht="12.75">
      <c r="A2114" s="112"/>
      <c r="B2114" s="113"/>
    </row>
    <row r="2115" spans="1:2" ht="12.75">
      <c r="A2115" s="112"/>
      <c r="B2115" s="113"/>
    </row>
    <row r="2116" spans="1:2" ht="12.75">
      <c r="A2116" s="112"/>
      <c r="B2116" s="113"/>
    </row>
    <row r="2117" spans="1:2" ht="12.75">
      <c r="A2117" s="112"/>
      <c r="B2117" s="113"/>
    </row>
    <row r="2118" spans="1:2" ht="12.75">
      <c r="A2118" s="112"/>
      <c r="B2118" s="113"/>
    </row>
    <row r="2119" spans="1:2" ht="12.75">
      <c r="A2119" s="112"/>
      <c r="B2119" s="113"/>
    </row>
    <row r="2120" spans="1:2" ht="12.75">
      <c r="A2120" s="112"/>
      <c r="B2120" s="113"/>
    </row>
    <row r="2121" spans="1:2" ht="12.75">
      <c r="A2121" s="112"/>
      <c r="B2121" s="113"/>
    </row>
    <row r="2122" spans="1:2" ht="12.75">
      <c r="A2122" s="112"/>
      <c r="B2122" s="113"/>
    </row>
    <row r="2123" spans="1:2" ht="12.75">
      <c r="A2123" s="112"/>
      <c r="B2123" s="113"/>
    </row>
    <row r="2124" spans="1:2" ht="12.75">
      <c r="A2124" s="112"/>
      <c r="B2124" s="113"/>
    </row>
    <row r="2125" spans="1:2" ht="12.75">
      <c r="A2125" s="112"/>
      <c r="B2125" s="113"/>
    </row>
    <row r="2126" spans="1:2" ht="12.75">
      <c r="A2126" s="112"/>
      <c r="B2126" s="113"/>
    </row>
    <row r="2127" spans="1:2" ht="12.75">
      <c r="A2127" s="112"/>
      <c r="B2127" s="113"/>
    </row>
    <row r="2128" spans="1:2" ht="12.75">
      <c r="A2128" s="112"/>
      <c r="B2128" s="113"/>
    </row>
    <row r="2129" spans="1:2" ht="12.75">
      <c r="A2129" s="112"/>
      <c r="B2129" s="113"/>
    </row>
    <row r="2130" spans="1:2" ht="12.75">
      <c r="A2130" s="112"/>
      <c r="B2130" s="113"/>
    </row>
    <row r="2131" spans="1:2" ht="12.75">
      <c r="A2131" s="112"/>
      <c r="B2131" s="113"/>
    </row>
    <row r="2132" spans="1:2" ht="12.75">
      <c r="A2132" s="112"/>
      <c r="B2132" s="113"/>
    </row>
    <row r="2133" spans="1:2" ht="12.75">
      <c r="A2133" s="112"/>
      <c r="B2133" s="113"/>
    </row>
    <row r="2134" spans="1:2" ht="12.75">
      <c r="A2134" s="112"/>
      <c r="B2134" s="113"/>
    </row>
    <row r="2135" spans="1:2" ht="12.75">
      <c r="A2135" s="112"/>
      <c r="B2135" s="113"/>
    </row>
    <row r="2136" spans="1:2" ht="12.75">
      <c r="A2136" s="112"/>
      <c r="B2136" s="113"/>
    </row>
    <row r="2137" spans="1:2" ht="12.75">
      <c r="A2137" s="112"/>
      <c r="B2137" s="113"/>
    </row>
    <row r="2138" spans="1:2" ht="12.75">
      <c r="A2138" s="112"/>
      <c r="B2138" s="113"/>
    </row>
    <row r="2139" spans="1:2" ht="12.75">
      <c r="A2139" s="112"/>
      <c r="B2139" s="113"/>
    </row>
    <row r="2140" spans="1:2" ht="12.75">
      <c r="A2140" s="112"/>
      <c r="B2140" s="113"/>
    </row>
    <row r="2141" spans="1:2" ht="12.75">
      <c r="A2141" s="112"/>
      <c r="B2141" s="113"/>
    </row>
    <row r="2142" spans="1:2" ht="12.75">
      <c r="A2142" s="112"/>
      <c r="B2142" s="113"/>
    </row>
    <row r="2143" spans="1:2" ht="12.75">
      <c r="A2143" s="112"/>
      <c r="B2143" s="113"/>
    </row>
    <row r="2144" spans="1:2" ht="12.75">
      <c r="A2144" s="112"/>
      <c r="B2144" s="113"/>
    </row>
    <row r="2145" spans="1:2" ht="12.75">
      <c r="A2145" s="112"/>
      <c r="B2145" s="113"/>
    </row>
    <row r="2146" spans="1:2" ht="12.75">
      <c r="A2146" s="112"/>
      <c r="B2146" s="113"/>
    </row>
    <row r="2147" spans="1:2" ht="12.75">
      <c r="A2147" s="112"/>
      <c r="B2147" s="113"/>
    </row>
    <row r="2148" spans="1:2" ht="12.75">
      <c r="A2148" s="112"/>
      <c r="B2148" s="113"/>
    </row>
    <row r="2149" spans="1:2" ht="12.75">
      <c r="A2149" s="112"/>
      <c r="B2149" s="113"/>
    </row>
    <row r="2150" spans="1:2" ht="12.75">
      <c r="A2150" s="112"/>
      <c r="B2150" s="113"/>
    </row>
    <row r="2151" spans="1:2" ht="12.75">
      <c r="A2151" s="112"/>
      <c r="B2151" s="113"/>
    </row>
    <row r="2152" spans="1:2" ht="12.75">
      <c r="A2152" s="112"/>
      <c r="B2152" s="113"/>
    </row>
    <row r="2153" spans="1:2" ht="12.75">
      <c r="A2153" s="112"/>
      <c r="B2153" s="113"/>
    </row>
    <row r="2154" spans="1:2" ht="12.75">
      <c r="A2154" s="112"/>
      <c r="B2154" s="113"/>
    </row>
    <row r="2155" spans="1:2" ht="12.75">
      <c r="A2155" s="112"/>
      <c r="B2155" s="113"/>
    </row>
    <row r="2156" spans="1:2" ht="12.75">
      <c r="A2156" s="112"/>
      <c r="B2156" s="113"/>
    </row>
    <row r="2157" spans="1:2" ht="12.75">
      <c r="A2157" s="112"/>
      <c r="B2157" s="113"/>
    </row>
    <row r="2158" spans="1:2" ht="12.75">
      <c r="A2158" s="112"/>
      <c r="B2158" s="113"/>
    </row>
    <row r="2159" spans="1:2" ht="12.75">
      <c r="A2159" s="112"/>
      <c r="B2159" s="113"/>
    </row>
    <row r="2160" spans="1:2" ht="12.75">
      <c r="A2160" s="112"/>
      <c r="B2160" s="113"/>
    </row>
    <row r="2161" spans="1:2" ht="12.75">
      <c r="A2161" s="112"/>
      <c r="B2161" s="113"/>
    </row>
    <row r="2162" spans="1:2" ht="12.75">
      <c r="A2162" s="112"/>
      <c r="B2162" s="113"/>
    </row>
    <row r="2163" spans="1:2" ht="12.75">
      <c r="A2163" s="112"/>
      <c r="B2163" s="113"/>
    </row>
    <row r="2164" spans="1:2" ht="12.75">
      <c r="A2164" s="112"/>
      <c r="B2164" s="113"/>
    </row>
    <row r="2165" spans="1:2" ht="12.75">
      <c r="A2165" s="112"/>
      <c r="B2165" s="113"/>
    </row>
    <row r="2166" spans="1:2" ht="12.75">
      <c r="A2166" s="112"/>
      <c r="B2166" s="113"/>
    </row>
    <row r="2167" spans="1:2" ht="12.75">
      <c r="A2167" s="112"/>
      <c r="B2167" s="113"/>
    </row>
    <row r="2168" spans="1:2" ht="12.75">
      <c r="A2168" s="112"/>
      <c r="B2168" s="113"/>
    </row>
    <row r="2169" spans="1:2" ht="12.75">
      <c r="A2169" s="112"/>
      <c r="B2169" s="113"/>
    </row>
    <row r="2170" spans="1:2" ht="12.75">
      <c r="A2170" s="112"/>
      <c r="B2170" s="113"/>
    </row>
    <row r="2171" spans="1:2" ht="12.75">
      <c r="A2171" s="112"/>
      <c r="B2171" s="113"/>
    </row>
    <row r="2172" spans="1:2" ht="12.75">
      <c r="A2172" s="112"/>
      <c r="B2172" s="113"/>
    </row>
    <row r="2173" spans="1:2" ht="12.75">
      <c r="A2173" s="112"/>
      <c r="B2173" s="113"/>
    </row>
    <row r="2174" spans="1:2" ht="12.75">
      <c r="A2174" s="112"/>
      <c r="B2174" s="113"/>
    </row>
    <row r="2175" spans="1:2" ht="12.75">
      <c r="A2175" s="112"/>
      <c r="B2175" s="113"/>
    </row>
    <row r="2176" spans="1:2" ht="12.75">
      <c r="A2176" s="112"/>
      <c r="B2176" s="113"/>
    </row>
    <row r="2177" spans="1:2" ht="12.75">
      <c r="A2177" s="112"/>
      <c r="B2177" s="113"/>
    </row>
    <row r="2178" spans="1:2" ht="12.75">
      <c r="A2178" s="112"/>
      <c r="B2178" s="113"/>
    </row>
    <row r="2179" spans="1:2" ht="12.75">
      <c r="A2179" s="112"/>
      <c r="B2179" s="113"/>
    </row>
    <row r="2180" spans="1:2" ht="12.75">
      <c r="A2180" s="112"/>
      <c r="B2180" s="113"/>
    </row>
    <row r="2181" spans="1:2" ht="12.75">
      <c r="A2181" s="112"/>
      <c r="B2181" s="113"/>
    </row>
    <row r="2182" spans="1:2" ht="12.75">
      <c r="A2182" s="112"/>
      <c r="B2182" s="113"/>
    </row>
    <row r="2183" spans="1:2" ht="12.75">
      <c r="A2183" s="112"/>
      <c r="B2183" s="113"/>
    </row>
    <row r="2184" spans="1:2" ht="12.75">
      <c r="A2184" s="112"/>
      <c r="B2184" s="113"/>
    </row>
    <row r="2185" spans="1:2" ht="12.75">
      <c r="A2185" s="112"/>
      <c r="B2185" s="113"/>
    </row>
    <row r="2186" spans="1:2" ht="12.75">
      <c r="A2186" s="112"/>
      <c r="B2186" s="113"/>
    </row>
    <row r="2187" spans="1:2" ht="12.75">
      <c r="A2187" s="112"/>
      <c r="B2187" s="113"/>
    </row>
    <row r="2188" spans="1:2" ht="12.75">
      <c r="A2188" s="112"/>
      <c r="B2188" s="113"/>
    </row>
    <row r="2189" spans="1:2" ht="12.75">
      <c r="A2189" s="112"/>
      <c r="B2189" s="113"/>
    </row>
    <row r="2190" spans="1:2" ht="12.75">
      <c r="A2190" s="112"/>
      <c r="B2190" s="113"/>
    </row>
    <row r="2191" spans="1:2" ht="12.75">
      <c r="A2191" s="112"/>
      <c r="B2191" s="113"/>
    </row>
    <row r="2192" spans="1:2" ht="12.75">
      <c r="A2192" s="112"/>
      <c r="B2192" s="113"/>
    </row>
    <row r="2193" spans="1:2" ht="12.75">
      <c r="A2193" s="112"/>
      <c r="B2193" s="113"/>
    </row>
    <row r="2194" spans="1:2" ht="12.75">
      <c r="A2194" s="112"/>
      <c r="B2194" s="113"/>
    </row>
    <row r="2195" spans="1:2" ht="12.75">
      <c r="A2195" s="112"/>
      <c r="B2195" s="113"/>
    </row>
    <row r="2196" spans="1:2" ht="12.75">
      <c r="A2196" s="112"/>
      <c r="B2196" s="113"/>
    </row>
    <row r="2197" spans="1:2" ht="12.75">
      <c r="A2197" s="112"/>
      <c r="B2197" s="113"/>
    </row>
    <row r="2198" spans="1:2" ht="12.75">
      <c r="A2198" s="112"/>
      <c r="B2198" s="113"/>
    </row>
    <row r="2199" spans="1:2" ht="12.75">
      <c r="A2199" s="112"/>
      <c r="B2199" s="113"/>
    </row>
    <row r="2200" spans="1:2" ht="12.75">
      <c r="A2200" s="112"/>
      <c r="B2200" s="113"/>
    </row>
    <row r="2201" spans="1:2" ht="12.75">
      <c r="A2201" s="112"/>
      <c r="B2201" s="113"/>
    </row>
    <row r="2202" spans="1:2" ht="12.75">
      <c r="A2202" s="112"/>
      <c r="B2202" s="113"/>
    </row>
    <row r="2203" spans="1:2" ht="12.75">
      <c r="A2203" s="112"/>
      <c r="B2203" s="113"/>
    </row>
    <row r="2204" spans="1:2" ht="12.75">
      <c r="A2204" s="112"/>
      <c r="B2204" s="113"/>
    </row>
    <row r="2205" spans="1:2" ht="12.75">
      <c r="A2205" s="112"/>
      <c r="B2205" s="113"/>
    </row>
    <row r="2206" spans="1:2" ht="12.75">
      <c r="A2206" s="112"/>
      <c r="B2206" s="113"/>
    </row>
    <row r="2207" spans="1:2" ht="12.75">
      <c r="A2207" s="112"/>
      <c r="B2207" s="113"/>
    </row>
    <row r="2208" spans="1:2" ht="12.75">
      <c r="A2208" s="112"/>
      <c r="B2208" s="113"/>
    </row>
    <row r="2209" spans="1:2" ht="12.75">
      <c r="A2209" s="112"/>
      <c r="B2209" s="113"/>
    </row>
    <row r="2210" spans="1:2" ht="12.75">
      <c r="A2210" s="112"/>
      <c r="B2210" s="113"/>
    </row>
    <row r="2211" spans="1:2" ht="12.75">
      <c r="A2211" s="112"/>
      <c r="B2211" s="113"/>
    </row>
    <row r="2212" spans="1:2" ht="12.75">
      <c r="A2212" s="112"/>
      <c r="B2212" s="113"/>
    </row>
    <row r="2213" spans="1:2" ht="12.75">
      <c r="A2213" s="112"/>
      <c r="B2213" s="113"/>
    </row>
    <row r="2214" spans="1:2" ht="12.75">
      <c r="A2214" s="112"/>
      <c r="B2214" s="113"/>
    </row>
    <row r="2215" spans="1:2" ht="12.75">
      <c r="A2215" s="112"/>
      <c r="B2215" s="113"/>
    </row>
    <row r="2216" spans="1:2" ht="12.75">
      <c r="A2216" s="112"/>
      <c r="B2216" s="113"/>
    </row>
    <row r="2217" spans="1:2" ht="12.75">
      <c r="A2217" s="112"/>
      <c r="B2217" s="113"/>
    </row>
    <row r="2218" spans="1:2" ht="12.75">
      <c r="A2218" s="112"/>
      <c r="B2218" s="113"/>
    </row>
    <row r="2219" spans="1:2" ht="12.75">
      <c r="A2219" s="112"/>
      <c r="B2219" s="113"/>
    </row>
    <row r="2220" spans="1:2" ht="12.75">
      <c r="A2220" s="112"/>
      <c r="B2220" s="113"/>
    </row>
    <row r="2221" spans="1:2" ht="12.75">
      <c r="A2221" s="112"/>
      <c r="B2221" s="113"/>
    </row>
    <row r="2222" spans="1:2" ht="12.75">
      <c r="A2222" s="112"/>
      <c r="B2222" s="113"/>
    </row>
    <row r="2223" spans="1:2" ht="12.75">
      <c r="A2223" s="112"/>
      <c r="B2223" s="113"/>
    </row>
    <row r="2224" spans="1:2" ht="12.75">
      <c r="A2224" s="112"/>
      <c r="B2224" s="113"/>
    </row>
    <row r="2225" spans="1:2" ht="12.75">
      <c r="A2225" s="112"/>
      <c r="B2225" s="113"/>
    </row>
    <row r="2226" spans="1:2" ht="12.75">
      <c r="A2226" s="112"/>
      <c r="B2226" s="113"/>
    </row>
    <row r="2227" spans="1:2" ht="12.75">
      <c r="A2227" s="112"/>
      <c r="B2227" s="113"/>
    </row>
    <row r="2228" spans="1:2" ht="12.75">
      <c r="A2228" s="112"/>
      <c r="B2228" s="113"/>
    </row>
    <row r="2229" spans="1:2" ht="12.75">
      <c r="A2229" s="112"/>
      <c r="B2229" s="113"/>
    </row>
    <row r="2230" spans="1:2" ht="12.75">
      <c r="A2230" s="112"/>
      <c r="B2230" s="113"/>
    </row>
    <row r="2231" spans="1:2" ht="12.75">
      <c r="A2231" s="112"/>
      <c r="B2231" s="113"/>
    </row>
    <row r="2232" spans="1:2" ht="12.75">
      <c r="A2232" s="112"/>
      <c r="B2232" s="113"/>
    </row>
    <row r="2233" spans="1:2" ht="12.75">
      <c r="A2233" s="112"/>
      <c r="B2233" s="113"/>
    </row>
    <row r="2234" spans="1:2" ht="12.75">
      <c r="A2234" s="112"/>
      <c r="B2234" s="113"/>
    </row>
    <row r="2235" spans="1:2" ht="12.75">
      <c r="A2235" s="112"/>
      <c r="B2235" s="113"/>
    </row>
    <row r="2236" spans="1:2" ht="12.75">
      <c r="A2236" s="112"/>
      <c r="B2236" s="113"/>
    </row>
    <row r="2237" spans="1:2" ht="12.75">
      <c r="A2237" s="112"/>
      <c r="B2237" s="113"/>
    </row>
    <row r="2238" spans="1:2" ht="12.75">
      <c r="A2238" s="112"/>
      <c r="B2238" s="113"/>
    </row>
    <row r="2239" spans="1:2" ht="12.75">
      <c r="A2239" s="112"/>
      <c r="B2239" s="113"/>
    </row>
    <row r="2240" spans="1:2" ht="12.75">
      <c r="A2240" s="112"/>
      <c r="B2240" s="113"/>
    </row>
    <row r="2241" spans="1:2" ht="12.75">
      <c r="A2241" s="112"/>
      <c r="B2241" s="113"/>
    </row>
    <row r="2242" spans="1:2" ht="12.75">
      <c r="A2242" s="112"/>
      <c r="B2242" s="113"/>
    </row>
    <row r="2243" spans="1:2" ht="12.75">
      <c r="A2243" s="112"/>
      <c r="B2243" s="113"/>
    </row>
    <row r="2244" spans="1:2" ht="12.75">
      <c r="A2244" s="112"/>
      <c r="B2244" s="113"/>
    </row>
    <row r="2245" spans="1:2" ht="12.75">
      <c r="A2245" s="112"/>
      <c r="B2245" s="113"/>
    </row>
    <row r="2246" spans="1:2" ht="12.75">
      <c r="A2246" s="112"/>
      <c r="B2246" s="113"/>
    </row>
    <row r="2247" spans="1:2" ht="12.75">
      <c r="A2247" s="112"/>
      <c r="B2247" s="113"/>
    </row>
    <row r="2248" spans="1:2" ht="12.75">
      <c r="A2248" s="112"/>
      <c r="B2248" s="113"/>
    </row>
    <row r="2249" spans="1:2" ht="12.75">
      <c r="A2249" s="112"/>
      <c r="B2249" s="113"/>
    </row>
    <row r="2250" spans="1:2" ht="12.75">
      <c r="A2250" s="112"/>
      <c r="B2250" s="113"/>
    </row>
    <row r="2251" spans="1:2" ht="12.75">
      <c r="A2251" s="112"/>
      <c r="B2251" s="113"/>
    </row>
    <row r="2252" spans="1:2" ht="12.75">
      <c r="A2252" s="112"/>
      <c r="B2252" s="113"/>
    </row>
    <row r="2253" spans="1:2" ht="12.75">
      <c r="A2253" s="112"/>
      <c r="B2253" s="113"/>
    </row>
    <row r="2254" spans="1:2" ht="12.75">
      <c r="A2254" s="112"/>
      <c r="B2254" s="113"/>
    </row>
    <row r="2255" spans="1:2" ht="12.75">
      <c r="A2255" s="112"/>
      <c r="B2255" s="113"/>
    </row>
    <row r="2256" spans="1:2" ht="12.75">
      <c r="A2256" s="112"/>
      <c r="B2256" s="113"/>
    </row>
    <row r="2257" spans="1:2" ht="12.75">
      <c r="A2257" s="112"/>
      <c r="B2257" s="113"/>
    </row>
    <row r="2258" spans="1:2" ht="12.75">
      <c r="A2258" s="112"/>
      <c r="B2258" s="113"/>
    </row>
    <row r="2259" spans="1:2" ht="12.75">
      <c r="A2259" s="112"/>
      <c r="B2259" s="113"/>
    </row>
    <row r="2260" spans="1:2" ht="12.75">
      <c r="A2260" s="112"/>
      <c r="B2260" s="113"/>
    </row>
    <row r="2261" spans="1:2" ht="12.75">
      <c r="A2261" s="112"/>
      <c r="B2261" s="113"/>
    </row>
    <row r="2262" spans="1:2" ht="12.75">
      <c r="A2262" s="112"/>
      <c r="B2262" s="113"/>
    </row>
    <row r="2263" spans="1:2" ht="12.75">
      <c r="A2263" s="112"/>
      <c r="B2263" s="113"/>
    </row>
    <row r="2264" spans="1:2" ht="12.75">
      <c r="A2264" s="112"/>
      <c r="B2264" s="113"/>
    </row>
    <row r="2265" spans="1:2" ht="12.75">
      <c r="A2265" s="112"/>
      <c r="B2265" s="113"/>
    </row>
    <row r="2266" spans="1:2" ht="12.75">
      <c r="A2266" s="112"/>
      <c r="B2266" s="113"/>
    </row>
    <row r="2267" spans="1:2" ht="12.75">
      <c r="A2267" s="112"/>
      <c r="B2267" s="113"/>
    </row>
    <row r="2268" spans="1:2" ht="12.75">
      <c r="A2268" s="112"/>
      <c r="B2268" s="113"/>
    </row>
    <row r="2269" spans="1:2" ht="12.75">
      <c r="A2269" s="112"/>
      <c r="B2269" s="113"/>
    </row>
    <row r="2270" spans="1:2" ht="12.75">
      <c r="A2270" s="112"/>
      <c r="B2270" s="113"/>
    </row>
    <row r="2271" spans="1:2" ht="12.75">
      <c r="A2271" s="112"/>
      <c r="B2271" s="113"/>
    </row>
    <row r="2272" spans="1:2" ht="12.75">
      <c r="A2272" s="112"/>
      <c r="B2272" s="113"/>
    </row>
    <row r="2273" spans="1:2" ht="12.75">
      <c r="A2273" s="112"/>
      <c r="B2273" s="113"/>
    </row>
    <row r="2274" spans="1:2" ht="12.75">
      <c r="A2274" s="112"/>
      <c r="B2274" s="113"/>
    </row>
    <row r="2275" spans="1:2" ht="12.75">
      <c r="A2275" s="112"/>
      <c r="B2275" s="113"/>
    </row>
    <row r="2276" spans="1:2" ht="12.75">
      <c r="A2276" s="112"/>
      <c r="B2276" s="113"/>
    </row>
    <row r="2277" spans="1:2" ht="12.75">
      <c r="A2277" s="112"/>
      <c r="B2277" s="113"/>
    </row>
    <row r="2278" spans="1:2" ht="12.75">
      <c r="A2278" s="112"/>
      <c r="B2278" s="113"/>
    </row>
    <row r="2279" spans="1:2" ht="12.75">
      <c r="A2279" s="112"/>
      <c r="B2279" s="113"/>
    </row>
    <row r="2280" spans="1:2" ht="12.75">
      <c r="A2280" s="112"/>
      <c r="B2280" s="113"/>
    </row>
    <row r="2281" spans="1:2" ht="12.75">
      <c r="A2281" s="112"/>
      <c r="B2281" s="113"/>
    </row>
    <row r="2282" spans="1:2" ht="12.75">
      <c r="A2282" s="112"/>
      <c r="B2282" s="113"/>
    </row>
    <row r="2283" spans="1:2" ht="12.75">
      <c r="A2283" s="112"/>
      <c r="B2283" s="113"/>
    </row>
    <row r="2284" spans="1:2" ht="12.75">
      <c r="A2284" s="112"/>
      <c r="B2284" s="113"/>
    </row>
    <row r="2285" spans="1:2" ht="12.75">
      <c r="A2285" s="112"/>
      <c r="B2285" s="113"/>
    </row>
    <row r="2286" spans="1:2" ht="12.75">
      <c r="A2286" s="112"/>
      <c r="B2286" s="113"/>
    </row>
    <row r="2287" spans="1:2" ht="12.75">
      <c r="A2287" s="112"/>
      <c r="B2287" s="113"/>
    </row>
    <row r="2288" spans="1:2" ht="12.75">
      <c r="A2288" s="112"/>
      <c r="B2288" s="113"/>
    </row>
    <row r="2289" spans="1:2" ht="12.75">
      <c r="A2289" s="112"/>
      <c r="B2289" s="113"/>
    </row>
    <row r="2290" spans="1:2" ht="12.75">
      <c r="A2290" s="112"/>
      <c r="B2290" s="113"/>
    </row>
    <row r="2291" spans="1:2" ht="12.75">
      <c r="A2291" s="112"/>
      <c r="B2291" s="113"/>
    </row>
    <row r="2292" spans="1:2" ht="12.75">
      <c r="A2292" s="112"/>
      <c r="B2292" s="113"/>
    </row>
    <row r="2293" spans="1:2" ht="12.75">
      <c r="A2293" s="112"/>
      <c r="B2293" s="113"/>
    </row>
    <row r="2294" spans="1:2" ht="12.75">
      <c r="A2294" s="112"/>
      <c r="B2294" s="113"/>
    </row>
    <row r="2295" spans="1:2" ht="12.75">
      <c r="A2295" s="112"/>
      <c r="B2295" s="113"/>
    </row>
    <row r="2296" spans="1:2" ht="12.75">
      <c r="A2296" s="112"/>
      <c r="B2296" s="113"/>
    </row>
    <row r="2297" spans="1:2" ht="12.75">
      <c r="A2297" s="112"/>
      <c r="B2297" s="113"/>
    </row>
    <row r="2298" spans="1:2" ht="12.75">
      <c r="A2298" s="112"/>
      <c r="B2298" s="113"/>
    </row>
    <row r="2299" spans="1:2" ht="12.75">
      <c r="A2299" s="112"/>
      <c r="B2299" s="113"/>
    </row>
    <row r="2300" spans="1:2" ht="12.75">
      <c r="A2300" s="112"/>
      <c r="B2300" s="113"/>
    </row>
    <row r="2301" spans="1:2" ht="12.75">
      <c r="A2301" s="112"/>
      <c r="B2301" s="113"/>
    </row>
    <row r="2302" spans="1:2" ht="12.75">
      <c r="A2302" s="112"/>
      <c r="B2302" s="113"/>
    </row>
    <row r="2303" spans="1:2" ht="12.75">
      <c r="A2303" s="112"/>
      <c r="B2303" s="113"/>
    </row>
    <row r="2304" spans="1:2" ht="12.75">
      <c r="A2304" s="112"/>
      <c r="B2304" s="113"/>
    </row>
    <row r="2305" spans="1:2" ht="12.75">
      <c r="A2305" s="112"/>
      <c r="B2305" s="113"/>
    </row>
    <row r="2306" spans="1:2" ht="12.75">
      <c r="A2306" s="112"/>
      <c r="B2306" s="113"/>
    </row>
    <row r="2307" spans="1:2" ht="12.75">
      <c r="A2307" s="112"/>
      <c r="B2307" s="113"/>
    </row>
    <row r="2308" spans="1:2" ht="12.75">
      <c r="A2308" s="112"/>
      <c r="B2308" s="113"/>
    </row>
    <row r="2309" spans="1:2" ht="12.75">
      <c r="A2309" s="112"/>
      <c r="B2309" s="113"/>
    </row>
    <row r="2310" spans="1:2" ht="12.75">
      <c r="A2310" s="112"/>
      <c r="B2310" s="113"/>
    </row>
    <row r="2311" spans="1:2" ht="12.75">
      <c r="A2311" s="112"/>
      <c r="B2311" s="113"/>
    </row>
    <row r="2312" spans="1:2" ht="12.75">
      <c r="A2312" s="112"/>
      <c r="B2312" s="113"/>
    </row>
    <row r="2313" spans="1:2" ht="12.75">
      <c r="A2313" s="112"/>
      <c r="B2313" s="113"/>
    </row>
    <row r="2314" spans="1:2" ht="12.75">
      <c r="A2314" s="112"/>
      <c r="B2314" s="113"/>
    </row>
    <row r="2315" spans="1:2" ht="12.75">
      <c r="A2315" s="112"/>
      <c r="B2315" s="113"/>
    </row>
    <row r="2316" spans="1:2" ht="12.75">
      <c r="A2316" s="112"/>
      <c r="B2316" s="113"/>
    </row>
    <row r="2317" spans="1:2" ht="12.75">
      <c r="A2317" s="112"/>
      <c r="B2317" s="113"/>
    </row>
    <row r="2318" spans="1:2" ht="12.75">
      <c r="A2318" s="112"/>
      <c r="B2318" s="113"/>
    </row>
    <row r="2319" spans="1:2" ht="12.75">
      <c r="A2319" s="112"/>
      <c r="B2319" s="113"/>
    </row>
    <row r="2320" spans="1:2" ht="12.75">
      <c r="A2320" s="112"/>
      <c r="B2320" s="113"/>
    </row>
    <row r="2321" spans="1:2" ht="12.75">
      <c r="A2321" s="112"/>
      <c r="B2321" s="113"/>
    </row>
    <row r="2322" spans="1:2" ht="12.75">
      <c r="A2322" s="112"/>
      <c r="B2322" s="113"/>
    </row>
    <row r="2323" spans="1:2" ht="12.75">
      <c r="A2323" s="112"/>
      <c r="B2323" s="113"/>
    </row>
    <row r="2324" spans="1:2" ht="12.75">
      <c r="A2324" s="112"/>
      <c r="B2324" s="113"/>
    </row>
    <row r="2325" spans="1:2" ht="12.75">
      <c r="A2325" s="112"/>
      <c r="B2325" s="113"/>
    </row>
    <row r="2326" spans="1:2" ht="12.75">
      <c r="A2326" s="112"/>
      <c r="B2326" s="113"/>
    </row>
    <row r="2327" spans="1:2" ht="12.75">
      <c r="A2327" s="112"/>
      <c r="B2327" s="113"/>
    </row>
    <row r="2328" spans="1:2" ht="12.75">
      <c r="A2328" s="112"/>
      <c r="B2328" s="113"/>
    </row>
    <row r="2329" spans="1:2" ht="12.75">
      <c r="A2329" s="112"/>
      <c r="B2329" s="113"/>
    </row>
    <row r="2330" spans="1:2" ht="12.75">
      <c r="A2330" s="112"/>
      <c r="B2330" s="113"/>
    </row>
    <row r="2331" spans="1:2" ht="12.75">
      <c r="A2331" s="112"/>
      <c r="B2331" s="113"/>
    </row>
    <row r="2332" spans="1:2" ht="12.75">
      <c r="A2332" s="112"/>
      <c r="B2332" s="113"/>
    </row>
    <row r="2333" spans="1:2" ht="12.75">
      <c r="A2333" s="112"/>
      <c r="B2333" s="113"/>
    </row>
    <row r="2334" spans="1:2" ht="12.75">
      <c r="A2334" s="112"/>
      <c r="B2334" s="113"/>
    </row>
    <row r="2335" spans="1:2" ht="12.75">
      <c r="A2335" s="112"/>
      <c r="B2335" s="113"/>
    </row>
    <row r="2336" spans="1:2" ht="12.75">
      <c r="A2336" s="112"/>
      <c r="B2336" s="113"/>
    </row>
    <row r="2337" spans="1:2" ht="12.75">
      <c r="A2337" s="112"/>
      <c r="B2337" s="113"/>
    </row>
    <row r="2338" spans="1:2" ht="12.75">
      <c r="A2338" s="112"/>
      <c r="B2338" s="113"/>
    </row>
    <row r="2339" spans="1:2" ht="12.75">
      <c r="A2339" s="112"/>
      <c r="B2339" s="113"/>
    </row>
    <row r="2340" spans="1:2" ht="12.75">
      <c r="A2340" s="112"/>
      <c r="B2340" s="113"/>
    </row>
    <row r="2341" spans="1:2" ht="12.75">
      <c r="A2341" s="112"/>
      <c r="B2341" s="113"/>
    </row>
    <row r="2342" spans="1:2" ht="12.75">
      <c r="A2342" s="112"/>
      <c r="B2342" s="113"/>
    </row>
    <row r="2343" spans="1:2" ht="12.75">
      <c r="A2343" s="112"/>
      <c r="B2343" s="113"/>
    </row>
    <row r="2344" spans="1:2" ht="12.75">
      <c r="A2344" s="112"/>
      <c r="B2344" s="113"/>
    </row>
    <row r="2345" spans="1:2" ht="12.75">
      <c r="A2345" s="112"/>
      <c r="B2345" s="113"/>
    </row>
    <row r="2346" spans="1:2" ht="12.75">
      <c r="A2346" s="112"/>
      <c r="B2346" s="113"/>
    </row>
    <row r="2347" spans="1:2" ht="12.75">
      <c r="A2347" s="112"/>
      <c r="B2347" s="113"/>
    </row>
    <row r="2348" spans="1:2" ht="12.75">
      <c r="A2348" s="112"/>
      <c r="B2348" s="113"/>
    </row>
    <row r="2349" spans="1:2" ht="12.75">
      <c r="A2349" s="112"/>
      <c r="B2349" s="113"/>
    </row>
    <row r="2350" spans="1:2" ht="12.75">
      <c r="A2350" s="112"/>
      <c r="B2350" s="113"/>
    </row>
    <row r="2351" spans="1:2" ht="12.75">
      <c r="A2351" s="112"/>
      <c r="B2351" s="113"/>
    </row>
    <row r="2352" spans="1:2" ht="12.75">
      <c r="A2352" s="112"/>
      <c r="B2352" s="113"/>
    </row>
    <row r="2353" spans="1:2" ht="12.75">
      <c r="A2353" s="112"/>
      <c r="B2353" s="113"/>
    </row>
    <row r="2354" spans="1:2" ht="12.75">
      <c r="A2354" s="112"/>
      <c r="B2354" s="113"/>
    </row>
    <row r="2355" spans="1:2" ht="12.75">
      <c r="A2355" s="112"/>
      <c r="B2355" s="113"/>
    </row>
    <row r="2356" spans="1:2" ht="12.75">
      <c r="A2356" s="112"/>
      <c r="B2356" s="113"/>
    </row>
    <row r="2357" spans="1:2" ht="12.75">
      <c r="A2357" s="112"/>
      <c r="B2357" s="113"/>
    </row>
    <row r="2358" spans="1:2" ht="12.75">
      <c r="A2358" s="112"/>
      <c r="B2358" s="113"/>
    </row>
    <row r="2359" spans="1:2" ht="12.75">
      <c r="A2359" s="112"/>
      <c r="B2359" s="113"/>
    </row>
    <row r="2360" spans="1:2" ht="12.75">
      <c r="A2360" s="112"/>
      <c r="B2360" s="113"/>
    </row>
    <row r="2361" spans="1:2" ht="12.75">
      <c r="A2361" s="112"/>
      <c r="B2361" s="113"/>
    </row>
    <row r="2362" spans="1:2" ht="12.75">
      <c r="A2362" s="112"/>
      <c r="B2362" s="113"/>
    </row>
    <row r="2363" spans="1:2" ht="12.75">
      <c r="A2363" s="112"/>
      <c r="B2363" s="113"/>
    </row>
    <row r="2364" spans="1:2" ht="12.75">
      <c r="A2364" s="112"/>
      <c r="B2364" s="113"/>
    </row>
    <row r="2365" spans="1:2" ht="12.75">
      <c r="A2365" s="112"/>
      <c r="B2365" s="113"/>
    </row>
    <row r="2366" spans="1:2" ht="12.75">
      <c r="A2366" s="112"/>
      <c r="B2366" s="113"/>
    </row>
    <row r="2367" spans="1:2" ht="12.75">
      <c r="A2367" s="112"/>
      <c r="B2367" s="113"/>
    </row>
    <row r="2368" spans="1:2" ht="12.75">
      <c r="A2368" s="112"/>
      <c r="B2368" s="113"/>
    </row>
    <row r="2369" spans="1:2" ht="12.75">
      <c r="A2369" s="112"/>
      <c r="B2369" s="113"/>
    </row>
    <row r="2370" spans="1:2" ht="12.75">
      <c r="A2370" s="112"/>
      <c r="B2370" s="113"/>
    </row>
    <row r="2371" spans="1:2" ht="12.75">
      <c r="A2371" s="112"/>
      <c r="B2371" s="113"/>
    </row>
    <row r="2372" spans="1:2" ht="12.75">
      <c r="A2372" s="112"/>
      <c r="B2372" s="113"/>
    </row>
    <row r="2373" spans="1:2" ht="12.75">
      <c r="A2373" s="112"/>
      <c r="B2373" s="113"/>
    </row>
    <row r="2374" spans="1:2" ht="12.75">
      <c r="A2374" s="112"/>
      <c r="B2374" s="113"/>
    </row>
    <row r="2375" spans="1:2" ht="12.75">
      <c r="A2375" s="112"/>
      <c r="B2375" s="113"/>
    </row>
    <row r="2376" spans="1:2" ht="12.75">
      <c r="A2376" s="112"/>
      <c r="B2376" s="113"/>
    </row>
    <row r="2377" spans="1:2" ht="12.75">
      <c r="A2377" s="112"/>
      <c r="B2377" s="113"/>
    </row>
    <row r="2378" spans="1:2" ht="12.75">
      <c r="A2378" s="112"/>
      <c r="B2378" s="113"/>
    </row>
    <row r="2379" spans="1:2" ht="12.75">
      <c r="A2379" s="112"/>
      <c r="B2379" s="113"/>
    </row>
    <row r="2380" spans="1:2" ht="12.75">
      <c r="A2380" s="112"/>
      <c r="B2380" s="113"/>
    </row>
    <row r="2381" spans="1:2" ht="12.75">
      <c r="A2381" s="112"/>
      <c r="B2381" s="113"/>
    </row>
    <row r="2382" spans="1:2" ht="12.75">
      <c r="A2382" s="112"/>
      <c r="B2382" s="113"/>
    </row>
    <row r="2383" spans="1:2" ht="12.75">
      <c r="A2383" s="112"/>
      <c r="B2383" s="113"/>
    </row>
    <row r="2384" spans="1:2" ht="12.75">
      <c r="A2384" s="112"/>
      <c r="B2384" s="113"/>
    </row>
    <row r="2385" spans="1:2" ht="12.75">
      <c r="A2385" s="112"/>
      <c r="B2385" s="113"/>
    </row>
    <row r="2386" spans="1:2" ht="12.75">
      <c r="A2386" s="112"/>
      <c r="B2386" s="113"/>
    </row>
    <row r="2387" spans="1:2" ht="12.75">
      <c r="A2387" s="112"/>
      <c r="B2387" s="113"/>
    </row>
    <row r="2388" spans="1:2" ht="12.75">
      <c r="A2388" s="112"/>
      <c r="B2388" s="113"/>
    </row>
    <row r="2389" spans="1:2" ht="12.75">
      <c r="A2389" s="112"/>
      <c r="B2389" s="113"/>
    </row>
    <row r="2390" spans="1:2" ht="12.75">
      <c r="A2390" s="112"/>
      <c r="B2390" s="113"/>
    </row>
    <row r="2391" spans="1:2" ht="12.75">
      <c r="A2391" s="112"/>
      <c r="B2391" s="113"/>
    </row>
    <row r="2392" spans="1:2" ht="12.75">
      <c r="A2392" s="112"/>
      <c r="B2392" s="113"/>
    </row>
    <row r="2393" spans="1:2" ht="12.75">
      <c r="A2393" s="112"/>
      <c r="B2393" s="113"/>
    </row>
    <row r="2394" spans="1:2" ht="12.75">
      <c r="A2394" s="112"/>
      <c r="B2394" s="113"/>
    </row>
    <row r="2395" spans="1:2" ht="12.75">
      <c r="A2395" s="112"/>
      <c r="B2395" s="113"/>
    </row>
    <row r="2396" spans="1:2" ht="12.75">
      <c r="A2396" s="112"/>
      <c r="B2396" s="113"/>
    </row>
    <row r="2397" spans="1:2" ht="12.75">
      <c r="A2397" s="112"/>
      <c r="B2397" s="113"/>
    </row>
    <row r="2398" spans="1:2" ht="12.75">
      <c r="A2398" s="112"/>
      <c r="B2398" s="113"/>
    </row>
    <row r="2399" spans="1:2" ht="12.75">
      <c r="A2399" s="112"/>
      <c r="B2399" s="113"/>
    </row>
    <row r="2400" spans="1:2" ht="12.75">
      <c r="A2400" s="112"/>
      <c r="B2400" s="113"/>
    </row>
    <row r="2401" spans="1:2" ht="12.75">
      <c r="A2401" s="112"/>
      <c r="B2401" s="113"/>
    </row>
    <row r="2402" spans="1:2" ht="12.75">
      <c r="A2402" s="112"/>
      <c r="B2402" s="113"/>
    </row>
    <row r="2403" spans="1:2" ht="12.75">
      <c r="A2403" s="112"/>
      <c r="B2403" s="113"/>
    </row>
    <row r="2404" spans="1:2" ht="12.75">
      <c r="A2404" s="112"/>
      <c r="B2404" s="113"/>
    </row>
    <row r="2405" spans="1:2" ht="12.75">
      <c r="A2405" s="112"/>
      <c r="B2405" s="113"/>
    </row>
    <row r="2406" spans="1:2" ht="12.75">
      <c r="A2406" s="112"/>
      <c r="B2406" s="113"/>
    </row>
    <row r="2407" spans="1:2" ht="12.75">
      <c r="A2407" s="112"/>
      <c r="B2407" s="113"/>
    </row>
    <row r="2408" spans="1:2" ht="12.75">
      <c r="A2408" s="112"/>
      <c r="B2408" s="113"/>
    </row>
    <row r="2409" spans="1:2" ht="12.75">
      <c r="A2409" s="112"/>
      <c r="B2409" s="113"/>
    </row>
    <row r="2410" spans="1:2" ht="12.75">
      <c r="A2410" s="112"/>
      <c r="B2410" s="113"/>
    </row>
    <row r="2411" spans="1:2" ht="12.75">
      <c r="A2411" s="112"/>
      <c r="B2411" s="113"/>
    </row>
    <row r="2412" spans="1:2" ht="12.75">
      <c r="A2412" s="112"/>
      <c r="B2412" s="113"/>
    </row>
    <row r="2413" spans="1:2" ht="12.75">
      <c r="A2413" s="112"/>
      <c r="B2413" s="113"/>
    </row>
    <row r="2414" spans="1:2" ht="12.75">
      <c r="A2414" s="112"/>
      <c r="B2414" s="113"/>
    </row>
    <row r="2415" spans="1:2" ht="12.75">
      <c r="A2415" s="112"/>
      <c r="B2415" s="113"/>
    </row>
    <row r="2416" spans="1:2" ht="12.75">
      <c r="A2416" s="112"/>
      <c r="B2416" s="113"/>
    </row>
    <row r="2417" spans="1:2" ht="12.75">
      <c r="A2417" s="112"/>
      <c r="B2417" s="113"/>
    </row>
    <row r="2418" spans="1:2" ht="12.75">
      <c r="A2418" s="112"/>
      <c r="B2418" s="113"/>
    </row>
    <row r="2419" spans="1:2" ht="12.75">
      <c r="A2419" s="112"/>
      <c r="B2419" s="113"/>
    </row>
    <row r="2420" spans="1:2" ht="12.75">
      <c r="A2420" s="112"/>
      <c r="B2420" s="113"/>
    </row>
    <row r="2421" spans="1:2" ht="12.75">
      <c r="A2421" s="112"/>
      <c r="B2421" s="113"/>
    </row>
    <row r="2422" spans="1:2" ht="12.75">
      <c r="A2422" s="112"/>
      <c r="B2422" s="113"/>
    </row>
    <row r="2423" spans="1:2" ht="12.75">
      <c r="A2423" s="112"/>
      <c r="B2423" s="113"/>
    </row>
    <row r="2424" spans="1:2" ht="12.75">
      <c r="A2424" s="112"/>
      <c r="B2424" s="113"/>
    </row>
    <row r="2425" spans="1:2" ht="12.75">
      <c r="A2425" s="112"/>
      <c r="B2425" s="113"/>
    </row>
    <row r="2426" spans="1:2" ht="12.75">
      <c r="A2426" s="112"/>
      <c r="B2426" s="113"/>
    </row>
    <row r="2427" spans="1:2" ht="12.75">
      <c r="A2427" s="112"/>
      <c r="B2427" s="113"/>
    </row>
    <row r="2428" spans="1:2" ht="12.75">
      <c r="A2428" s="112"/>
      <c r="B2428" s="113"/>
    </row>
    <row r="2429" spans="1:2" ht="12.75">
      <c r="A2429" s="112"/>
      <c r="B2429" s="113"/>
    </row>
    <row r="2430" spans="1:2" ht="12.75">
      <c r="A2430" s="112"/>
      <c r="B2430" s="113"/>
    </row>
    <row r="2431" spans="1:2" ht="12.75">
      <c r="A2431" s="112"/>
      <c r="B2431" s="113"/>
    </row>
    <row r="2432" spans="1:2" ht="12.75">
      <c r="A2432" s="112"/>
      <c r="B2432" s="113"/>
    </row>
    <row r="2433" spans="1:2" ht="12.75">
      <c r="A2433" s="112"/>
      <c r="B2433" s="113"/>
    </row>
    <row r="2434" spans="1:2" ht="12.75">
      <c r="A2434" s="112"/>
      <c r="B2434" s="113"/>
    </row>
    <row r="2435" spans="1:2" ht="12.75">
      <c r="A2435" s="112"/>
      <c r="B2435" s="113"/>
    </row>
    <row r="2436" spans="1:2" ht="12.75">
      <c r="A2436" s="112"/>
      <c r="B2436" s="113"/>
    </row>
    <row r="2437" spans="1:2" ht="12.75">
      <c r="A2437" s="112"/>
      <c r="B2437" s="113"/>
    </row>
    <row r="2438" spans="1:2" ht="12.75">
      <c r="A2438" s="112"/>
      <c r="B2438" s="113"/>
    </row>
    <row r="2439" spans="1:2" ht="12.75">
      <c r="A2439" s="112"/>
      <c r="B2439" s="113"/>
    </row>
    <row r="2440" spans="1:2" ht="12.75">
      <c r="A2440" s="112"/>
      <c r="B2440" s="113"/>
    </row>
    <row r="2441" spans="1:2" ht="12.75">
      <c r="A2441" s="112"/>
      <c r="B2441" s="113"/>
    </row>
    <row r="2442" spans="1:2" ht="12.75">
      <c r="A2442" s="112"/>
      <c r="B2442" s="113"/>
    </row>
    <row r="2443" spans="1:2" ht="12.75">
      <c r="A2443" s="112"/>
      <c r="B2443" s="113"/>
    </row>
    <row r="2444" spans="1:2" ht="12.75">
      <c r="A2444" s="112"/>
      <c r="B2444" s="113"/>
    </row>
    <row r="2445" spans="1:2" ht="12.75">
      <c r="A2445" s="112"/>
      <c r="B2445" s="113"/>
    </row>
    <row r="2446" spans="1:2" ht="12.75">
      <c r="A2446" s="112"/>
      <c r="B2446" s="113"/>
    </row>
    <row r="2447" spans="1:2" ht="12.75">
      <c r="A2447" s="112"/>
      <c r="B2447" s="113"/>
    </row>
    <row r="2448" spans="1:2" ht="12.75">
      <c r="A2448" s="112"/>
      <c r="B2448" s="113"/>
    </row>
    <row r="2449" spans="1:2" ht="12.75">
      <c r="A2449" s="112"/>
      <c r="B2449" s="113"/>
    </row>
    <row r="2450" spans="1:2" ht="12.75">
      <c r="A2450" s="112"/>
      <c r="B2450" s="113"/>
    </row>
    <row r="2451" spans="1:2" ht="12.75">
      <c r="A2451" s="112"/>
      <c r="B2451" s="113"/>
    </row>
    <row r="2452" spans="1:2" ht="12.75">
      <c r="A2452" s="112"/>
      <c r="B2452" s="113"/>
    </row>
    <row r="2453" spans="1:2" ht="12.75">
      <c r="A2453" s="112"/>
      <c r="B2453" s="113"/>
    </row>
    <row r="2454" spans="1:2" ht="12.75">
      <c r="A2454" s="112"/>
      <c r="B2454" s="113"/>
    </row>
    <row r="2455" spans="1:2" ht="12.75">
      <c r="A2455" s="112"/>
      <c r="B2455" s="113"/>
    </row>
    <row r="2456" spans="1:2" ht="12.75">
      <c r="A2456" s="112"/>
      <c r="B2456" s="113"/>
    </row>
    <row r="2457" spans="1:2" ht="12.75">
      <c r="A2457" s="112"/>
      <c r="B2457" s="113"/>
    </row>
    <row r="2458" spans="1:2" ht="12.75">
      <c r="A2458" s="112"/>
      <c r="B2458" s="113"/>
    </row>
    <row r="2459" spans="1:2" ht="12.75">
      <c r="A2459" s="112"/>
      <c r="B2459" s="113"/>
    </row>
    <row r="2460" spans="1:2" ht="12.75">
      <c r="A2460" s="112"/>
      <c r="B2460" s="113"/>
    </row>
    <row r="2461" spans="1:2" ht="12.75">
      <c r="A2461" s="112"/>
      <c r="B2461" s="113"/>
    </row>
    <row r="2462" spans="1:2" ht="12.75">
      <c r="A2462" s="112"/>
      <c r="B2462" s="113"/>
    </row>
    <row r="2463" spans="1:2" ht="12.75">
      <c r="A2463" s="112"/>
      <c r="B2463" s="113"/>
    </row>
    <row r="2464" spans="1:2" ht="12.75">
      <c r="A2464" s="112"/>
      <c r="B2464" s="113"/>
    </row>
    <row r="2465" spans="1:2" ht="12.75">
      <c r="A2465" s="112"/>
      <c r="B2465" s="113"/>
    </row>
    <row r="2466" spans="1:2" ht="12.75">
      <c r="A2466" s="112"/>
      <c r="B2466" s="113"/>
    </row>
    <row r="2467" spans="1:2" ht="12.75">
      <c r="A2467" s="112"/>
      <c r="B2467" s="113"/>
    </row>
    <row r="2468" spans="1:2" ht="12.75">
      <c r="A2468" s="112"/>
      <c r="B2468" s="113"/>
    </row>
    <row r="2469" spans="1:2" ht="12.75">
      <c r="A2469" s="112"/>
      <c r="B2469" s="113"/>
    </row>
    <row r="2470" spans="1:2" ht="12.75">
      <c r="A2470" s="112"/>
      <c r="B2470" s="113"/>
    </row>
    <row r="2471" spans="1:2" ht="12.75">
      <c r="A2471" s="112"/>
      <c r="B2471" s="113"/>
    </row>
    <row r="2472" spans="1:2" ht="12.75">
      <c r="A2472" s="112"/>
      <c r="B2472" s="113"/>
    </row>
    <row r="2473" spans="1:2" ht="12.75">
      <c r="A2473" s="112"/>
      <c r="B2473" s="113"/>
    </row>
    <row r="2474" spans="1:2" ht="12.75">
      <c r="A2474" s="112"/>
      <c r="B2474" s="113"/>
    </row>
    <row r="2475" spans="1:2" ht="12.75">
      <c r="A2475" s="112"/>
      <c r="B2475" s="113"/>
    </row>
    <row r="2476" spans="1:2" ht="12.75">
      <c r="A2476" s="112"/>
      <c r="B2476" s="113"/>
    </row>
    <row r="2477" spans="1:2" ht="12.75">
      <c r="A2477" s="112"/>
      <c r="B2477" s="113"/>
    </row>
    <row r="2478" spans="1:2" ht="12.75">
      <c r="A2478" s="112"/>
      <c r="B2478" s="113"/>
    </row>
    <row r="2479" spans="1:2" ht="12.75">
      <c r="A2479" s="112"/>
      <c r="B2479" s="113"/>
    </row>
    <row r="2480" spans="1:2" ht="12.75">
      <c r="A2480" s="112"/>
      <c r="B2480" s="113"/>
    </row>
    <row r="2481" spans="1:2" ht="12.75">
      <c r="A2481" s="112"/>
      <c r="B2481" s="113"/>
    </row>
    <row r="2482" spans="1:2" ht="12.75">
      <c r="A2482" s="112"/>
      <c r="B2482" s="113"/>
    </row>
    <row r="2483" spans="1:2" ht="12.75">
      <c r="A2483" s="112"/>
      <c r="B2483" s="113"/>
    </row>
    <row r="2484" spans="1:2" ht="12.75">
      <c r="A2484" s="112"/>
      <c r="B2484" s="113"/>
    </row>
    <row r="2485" spans="1:2" ht="12.75">
      <c r="A2485" s="112"/>
      <c r="B2485" s="113"/>
    </row>
    <row r="2486" spans="1:2" ht="12.75">
      <c r="A2486" s="112"/>
      <c r="B2486" s="113"/>
    </row>
    <row r="2487" spans="1:2" ht="12.75">
      <c r="A2487" s="112"/>
      <c r="B2487" s="113"/>
    </row>
    <row r="2488" spans="1:2" ht="12.75">
      <c r="A2488" s="112"/>
      <c r="B2488" s="113"/>
    </row>
    <row r="2489" spans="1:2" ht="12.75">
      <c r="A2489" s="112"/>
      <c r="B2489" s="113"/>
    </row>
    <row r="2490" spans="1:2" ht="12.75">
      <c r="A2490" s="112"/>
      <c r="B2490" s="113"/>
    </row>
    <row r="2491" spans="1:2" ht="12.75">
      <c r="A2491" s="112"/>
      <c r="B2491" s="113"/>
    </row>
    <row r="2492" spans="1:2" ht="12.75">
      <c r="A2492" s="112"/>
      <c r="B2492" s="113"/>
    </row>
    <row r="2493" spans="1:2" ht="12.75">
      <c r="A2493" s="112"/>
      <c r="B2493" s="113"/>
    </row>
    <row r="2494" spans="1:2" ht="12.75">
      <c r="A2494" s="112"/>
      <c r="B2494" s="113"/>
    </row>
    <row r="2495" spans="1:2" ht="12.75">
      <c r="A2495" s="112"/>
      <c r="B2495" s="113"/>
    </row>
    <row r="2496" spans="1:2" ht="12.75">
      <c r="A2496" s="112"/>
      <c r="B2496" s="113"/>
    </row>
    <row r="2497" spans="1:2" ht="12.75">
      <c r="A2497" s="112"/>
      <c r="B2497" s="113"/>
    </row>
    <row r="2498" spans="1:2" ht="12.75">
      <c r="A2498" s="112"/>
      <c r="B2498" s="113"/>
    </row>
    <row r="2499" spans="1:2" ht="12.75">
      <c r="A2499" s="112"/>
      <c r="B2499" s="113"/>
    </row>
    <row r="2500" spans="1:2" ht="12.75">
      <c r="A2500" s="112"/>
      <c r="B2500" s="113"/>
    </row>
    <row r="2501" spans="1:2" ht="12.75">
      <c r="A2501" s="112"/>
      <c r="B2501" s="113"/>
    </row>
    <row r="2502" spans="1:2" ht="12.75">
      <c r="A2502" s="112"/>
      <c r="B2502" s="113"/>
    </row>
    <row r="2503" spans="1:2" ht="12.75">
      <c r="A2503" s="112"/>
      <c r="B2503" s="113"/>
    </row>
    <row r="2504" spans="1:2" ht="12.75">
      <c r="A2504" s="112"/>
      <c r="B2504" s="113"/>
    </row>
    <row r="2505" spans="1:2" ht="12.75">
      <c r="A2505" s="112"/>
      <c r="B2505" s="113"/>
    </row>
    <row r="2506" spans="1:2" ht="12.75">
      <c r="A2506" s="112"/>
      <c r="B2506" s="113"/>
    </row>
    <row r="2507" spans="1:2" ht="12.75">
      <c r="A2507" s="112"/>
      <c r="B2507" s="113"/>
    </row>
    <row r="2508" spans="1:2" ht="12.75">
      <c r="A2508" s="112"/>
      <c r="B2508" s="113"/>
    </row>
    <row r="2509" spans="1:2" ht="12.75">
      <c r="A2509" s="112"/>
      <c r="B2509" s="113"/>
    </row>
    <row r="2510" spans="1:2" ht="12.75">
      <c r="A2510" s="112"/>
      <c r="B2510" s="113"/>
    </row>
    <row r="2511" spans="1:2" ht="12.75">
      <c r="A2511" s="112"/>
      <c r="B2511" s="113"/>
    </row>
    <row r="2512" spans="1:2" ht="12.75">
      <c r="A2512" s="112"/>
      <c r="B2512" s="113"/>
    </row>
    <row r="2513" spans="1:2" ht="12.75">
      <c r="A2513" s="112"/>
      <c r="B2513" s="113"/>
    </row>
    <row r="2514" spans="1:2" ht="12.75">
      <c r="A2514" s="112"/>
      <c r="B2514" s="113"/>
    </row>
    <row r="2515" spans="1:2" ht="12.75">
      <c r="A2515" s="112"/>
      <c r="B2515" s="113"/>
    </row>
    <row r="2516" spans="1:2" ht="12.75">
      <c r="A2516" s="112"/>
      <c r="B2516" s="113"/>
    </row>
    <row r="2517" spans="1:2" ht="12.75">
      <c r="A2517" s="112"/>
      <c r="B2517" s="113"/>
    </row>
    <row r="2518" spans="1:2" ht="12.75">
      <c r="A2518" s="112"/>
      <c r="B2518" s="113"/>
    </row>
    <row r="2519" spans="1:2" ht="12.75">
      <c r="A2519" s="112"/>
      <c r="B2519" s="113"/>
    </row>
    <row r="2520" spans="1:2" ht="12.75">
      <c r="A2520" s="112"/>
      <c r="B2520" s="113"/>
    </row>
    <row r="2521" spans="1:2" ht="12.75">
      <c r="A2521" s="112"/>
      <c r="B2521" s="113"/>
    </row>
    <row r="2522" spans="1:2" ht="12.75">
      <c r="A2522" s="112"/>
      <c r="B2522" s="113"/>
    </row>
    <row r="2523" spans="1:2" ht="12.75">
      <c r="A2523" s="112"/>
      <c r="B2523" s="113"/>
    </row>
    <row r="2524" spans="1:2" ht="12.75">
      <c r="A2524" s="112"/>
      <c r="B2524" s="113"/>
    </row>
    <row r="2525" spans="1:2" ht="12.75">
      <c r="A2525" s="112"/>
      <c r="B2525" s="113"/>
    </row>
    <row r="2526" spans="1:2" ht="12.75">
      <c r="A2526" s="112"/>
      <c r="B2526" s="113"/>
    </row>
    <row r="2527" spans="1:2" ht="12.75">
      <c r="A2527" s="112"/>
      <c r="B2527" s="113"/>
    </row>
    <row r="2528" spans="1:2" ht="12.75">
      <c r="A2528" s="112"/>
      <c r="B2528" s="113"/>
    </row>
    <row r="2529" spans="1:2" ht="12.75">
      <c r="A2529" s="112"/>
      <c r="B2529" s="113"/>
    </row>
    <row r="2530" spans="1:2" ht="12.75">
      <c r="A2530" s="112"/>
      <c r="B2530" s="113"/>
    </row>
    <row r="2531" spans="1:2" ht="12.75">
      <c r="A2531" s="112"/>
      <c r="B2531" s="113"/>
    </row>
    <row r="2532" spans="1:2" ht="12.75">
      <c r="A2532" s="112"/>
      <c r="B2532" s="113"/>
    </row>
    <row r="2533" spans="1:2" ht="12.75">
      <c r="A2533" s="112"/>
      <c r="B2533" s="113"/>
    </row>
    <row r="2534" spans="1:2" ht="12.75">
      <c r="A2534" s="112"/>
      <c r="B2534" s="113"/>
    </row>
    <row r="2535" spans="1:2" ht="12.75">
      <c r="A2535" s="112"/>
      <c r="B2535" s="113"/>
    </row>
    <row r="2536" spans="1:2" ht="12.75">
      <c r="A2536" s="112"/>
      <c r="B2536" s="113"/>
    </row>
    <row r="2537" spans="1:2" ht="12.75">
      <c r="A2537" s="112"/>
      <c r="B2537" s="113"/>
    </row>
    <row r="2538" spans="1:2" ht="12.75">
      <c r="A2538" s="112"/>
      <c r="B2538" s="113"/>
    </row>
    <row r="2539" spans="1:2" ht="12.75">
      <c r="A2539" s="112"/>
      <c r="B2539" s="113"/>
    </row>
    <row r="2540" spans="1:2" ht="12.75">
      <c r="A2540" s="112"/>
      <c r="B2540" s="113"/>
    </row>
    <row r="2541" spans="1:2" ht="12.75">
      <c r="A2541" s="112"/>
      <c r="B2541" s="113"/>
    </row>
    <row r="2542" spans="1:2" ht="12.75">
      <c r="A2542" s="112"/>
      <c r="B2542" s="113"/>
    </row>
    <row r="2543" spans="1:2" ht="12.75">
      <c r="A2543" s="112"/>
      <c r="B2543" s="113"/>
    </row>
    <row r="2544" spans="1:2" ht="12.75">
      <c r="A2544" s="112"/>
      <c r="B2544" s="113"/>
    </row>
    <row r="2545" spans="1:2" ht="12.75">
      <c r="A2545" s="112"/>
      <c r="B2545" s="113"/>
    </row>
    <row r="2546" spans="1:2" ht="12.75">
      <c r="A2546" s="112"/>
      <c r="B2546" s="113"/>
    </row>
    <row r="2547" spans="1:2" ht="12.75">
      <c r="A2547" s="112"/>
      <c r="B2547" s="113"/>
    </row>
    <row r="2548" spans="1:2" ht="12.75">
      <c r="A2548" s="112"/>
      <c r="B2548" s="113"/>
    </row>
    <row r="2549" spans="1:2" ht="12.75">
      <c r="A2549" s="112"/>
      <c r="B2549" s="113"/>
    </row>
    <row r="2550" spans="1:2" ht="12.75">
      <c r="A2550" s="112"/>
      <c r="B2550" s="113"/>
    </row>
    <row r="2551" spans="1:2" ht="12.75">
      <c r="A2551" s="112"/>
      <c r="B2551" s="113"/>
    </row>
    <row r="2552" spans="1:2" ht="12.75">
      <c r="A2552" s="112"/>
      <c r="B2552" s="113"/>
    </row>
    <row r="2553" spans="1:2" ht="12.75">
      <c r="A2553" s="112"/>
      <c r="B2553" s="113"/>
    </row>
    <row r="2554" spans="1:2" ht="12.75">
      <c r="A2554" s="112"/>
      <c r="B2554" s="113"/>
    </row>
    <row r="2555" spans="1:2" ht="12.75">
      <c r="A2555" s="112"/>
      <c r="B2555" s="113"/>
    </row>
    <row r="2556" spans="1:2" ht="12.75">
      <c r="A2556" s="112"/>
      <c r="B2556" s="113"/>
    </row>
    <row r="2557" spans="1:2" ht="12.75">
      <c r="A2557" s="112"/>
      <c r="B2557" s="113"/>
    </row>
    <row r="2558" spans="1:2" ht="12.75">
      <c r="A2558" s="112"/>
      <c r="B2558" s="113"/>
    </row>
    <row r="2559" spans="1:2" ht="12.75">
      <c r="A2559" s="112"/>
      <c r="B2559" s="113"/>
    </row>
    <row r="2560" spans="1:2" ht="12.75">
      <c r="A2560" s="112"/>
      <c r="B2560" s="113"/>
    </row>
    <row r="2561" spans="1:2" ht="12.75">
      <c r="A2561" s="112"/>
      <c r="B2561" s="113"/>
    </row>
    <row r="2562" spans="1:2" ht="12.75">
      <c r="A2562" s="112"/>
      <c r="B2562" s="113"/>
    </row>
    <row r="2563" spans="1:2" ht="12.75">
      <c r="A2563" s="112"/>
      <c r="B2563" s="113"/>
    </row>
    <row r="2564" spans="1:2" ht="12.75">
      <c r="A2564" s="112"/>
      <c r="B2564" s="113"/>
    </row>
    <row r="2565" spans="1:2" ht="12.75">
      <c r="A2565" s="112"/>
      <c r="B2565" s="113"/>
    </row>
    <row r="2566" spans="1:2" ht="12.75">
      <c r="A2566" s="112"/>
      <c r="B2566" s="113"/>
    </row>
    <row r="2567" spans="1:2" ht="12.75">
      <c r="A2567" s="112"/>
      <c r="B2567" s="113"/>
    </row>
    <row r="2568" spans="1:2" ht="12.75">
      <c r="A2568" s="112"/>
      <c r="B2568" s="113"/>
    </row>
    <row r="2569" spans="1:2" ht="12.75">
      <c r="A2569" s="112"/>
      <c r="B2569" s="113"/>
    </row>
    <row r="2570" spans="1:2" ht="12.75">
      <c r="A2570" s="112"/>
      <c r="B2570" s="113"/>
    </row>
    <row r="2571" spans="1:2" ht="12.75">
      <c r="A2571" s="112"/>
      <c r="B2571" s="113"/>
    </row>
    <row r="2572" spans="1:2" ht="12.75">
      <c r="A2572" s="112"/>
      <c r="B2572" s="113"/>
    </row>
    <row r="2573" spans="1:2" ht="12.75">
      <c r="A2573" s="112"/>
      <c r="B2573" s="113"/>
    </row>
    <row r="2574" spans="1:2" ht="12.75">
      <c r="A2574" s="112"/>
      <c r="B2574" s="113"/>
    </row>
    <row r="2575" spans="1:2" ht="12.75">
      <c r="A2575" s="112"/>
      <c r="B2575" s="113"/>
    </row>
    <row r="2576" spans="1:2" ht="12.75">
      <c r="A2576" s="112"/>
      <c r="B2576" s="113"/>
    </row>
    <row r="2577" spans="1:2" ht="12.75">
      <c r="A2577" s="112"/>
      <c r="B2577" s="113"/>
    </row>
    <row r="2578" spans="1:2" ht="12.75">
      <c r="A2578" s="112"/>
      <c r="B2578" s="113"/>
    </row>
    <row r="2579" spans="1:2" ht="12.75">
      <c r="A2579" s="112"/>
      <c r="B2579" s="113"/>
    </row>
    <row r="2580" spans="1:2" ht="12.75">
      <c r="A2580" s="112"/>
      <c r="B2580" s="113"/>
    </row>
    <row r="2581" spans="1:2" ht="12.75">
      <c r="A2581" s="112"/>
      <c r="B2581" s="113"/>
    </row>
    <row r="2582" spans="1:2" ht="12.75">
      <c r="A2582" s="112"/>
      <c r="B2582" s="113"/>
    </row>
    <row r="2583" spans="1:2" ht="12.75">
      <c r="A2583" s="112"/>
      <c r="B2583" s="113"/>
    </row>
    <row r="2584" spans="1:2" ht="12.75">
      <c r="A2584" s="112"/>
      <c r="B2584" s="113"/>
    </row>
    <row r="2585" spans="1:2" ht="12.75">
      <c r="A2585" s="112"/>
      <c r="B2585" s="113"/>
    </row>
    <row r="2586" spans="1:2" ht="12.75">
      <c r="A2586" s="112"/>
      <c r="B2586" s="113"/>
    </row>
    <row r="2587" spans="1:2" ht="12.75">
      <c r="A2587" s="112"/>
      <c r="B2587" s="113"/>
    </row>
    <row r="2588" spans="1:2" ht="12.75">
      <c r="A2588" s="112"/>
      <c r="B2588" s="113"/>
    </row>
    <row r="2589" spans="1:2" ht="12.75">
      <c r="A2589" s="112"/>
      <c r="B2589" s="113"/>
    </row>
    <row r="2590" spans="1:2" ht="12.75">
      <c r="A2590" s="112"/>
      <c r="B2590" s="113"/>
    </row>
    <row r="2591" spans="1:2" ht="12.75">
      <c r="A2591" s="112"/>
      <c r="B2591" s="113"/>
    </row>
    <row r="2592" spans="1:2" ht="12.75">
      <c r="A2592" s="112"/>
      <c r="B2592" s="113"/>
    </row>
    <row r="2593" spans="1:2" ht="12.75">
      <c r="A2593" s="112"/>
      <c r="B2593" s="113"/>
    </row>
    <row r="2594" spans="1:2" ht="12.75">
      <c r="A2594" s="112"/>
      <c r="B2594" s="113"/>
    </row>
    <row r="2595" spans="1:2" ht="12.75">
      <c r="A2595" s="112"/>
      <c r="B2595" s="113"/>
    </row>
    <row r="2596" spans="1:2" ht="12.75">
      <c r="A2596" s="112"/>
      <c r="B2596" s="113"/>
    </row>
    <row r="2597" spans="1:2" ht="12.75">
      <c r="A2597" s="112"/>
      <c r="B2597" s="113"/>
    </row>
    <row r="2598" spans="1:2" ht="12.75">
      <c r="A2598" s="112"/>
      <c r="B2598" s="113"/>
    </row>
    <row r="2599" spans="1:2" ht="12.75">
      <c r="A2599" s="112"/>
      <c r="B2599" s="113"/>
    </row>
    <row r="2600" spans="1:2" ht="12.75">
      <c r="A2600" s="112"/>
      <c r="B2600" s="113"/>
    </row>
    <row r="2601" spans="1:2" ht="12.75">
      <c r="A2601" s="112"/>
      <c r="B2601" s="113"/>
    </row>
    <row r="2602" spans="1:2" ht="12.75">
      <c r="A2602" s="112"/>
      <c r="B2602" s="113"/>
    </row>
    <row r="2603" spans="1:2" ht="12.75">
      <c r="A2603" s="112"/>
      <c r="B2603" s="113"/>
    </row>
    <row r="2604" spans="1:2" ht="12.75">
      <c r="A2604" s="112"/>
      <c r="B2604" s="113"/>
    </row>
    <row r="2605" spans="1:2" ht="12.75">
      <c r="A2605" s="112"/>
      <c r="B2605" s="113"/>
    </row>
    <row r="2606" spans="1:2" ht="12.75">
      <c r="A2606" s="112"/>
      <c r="B2606" s="113"/>
    </row>
    <row r="2607" spans="1:2" ht="12.75">
      <c r="A2607" s="112"/>
      <c r="B2607" s="113"/>
    </row>
    <row r="2608" spans="1:2" ht="12.75">
      <c r="A2608" s="112"/>
      <c r="B2608" s="113"/>
    </row>
    <row r="2609" spans="1:2" ht="12.75">
      <c r="A2609" s="112"/>
      <c r="B2609" s="113"/>
    </row>
    <row r="2610" spans="1:2" ht="12.75">
      <c r="A2610" s="112"/>
      <c r="B2610" s="113"/>
    </row>
    <row r="2611" spans="1:2" ht="12.75">
      <c r="A2611" s="112"/>
      <c r="B2611" s="113"/>
    </row>
    <row r="2612" spans="1:2" ht="12.75">
      <c r="A2612" s="112"/>
      <c r="B2612" s="113"/>
    </row>
    <row r="2613" spans="1:2" ht="12.75">
      <c r="A2613" s="112"/>
      <c r="B2613" s="113"/>
    </row>
    <row r="2614" spans="1:2" ht="12.75">
      <c r="A2614" s="112"/>
      <c r="B2614" s="113"/>
    </row>
    <row r="2615" spans="1:2" ht="12.75">
      <c r="A2615" s="112"/>
      <c r="B2615" s="113"/>
    </row>
    <row r="2616" spans="1:2" ht="12.75">
      <c r="A2616" s="112"/>
      <c r="B2616" s="113"/>
    </row>
    <row r="2617" spans="1:2" ht="12.75">
      <c r="A2617" s="112"/>
      <c r="B2617" s="113"/>
    </row>
    <row r="2618" spans="1:2" ht="12.75">
      <c r="A2618" s="112"/>
      <c r="B2618" s="113"/>
    </row>
    <row r="2619" spans="1:2" ht="12.75">
      <c r="A2619" s="112"/>
      <c r="B2619" s="113"/>
    </row>
    <row r="2620" spans="1:2" ht="12.75">
      <c r="A2620" s="112"/>
      <c r="B2620" s="113"/>
    </row>
    <row r="2621" spans="1:2" ht="12.75">
      <c r="A2621" s="112"/>
      <c r="B2621" s="113"/>
    </row>
    <row r="2622" spans="1:2" ht="12.75">
      <c r="A2622" s="112"/>
      <c r="B2622" s="113"/>
    </row>
    <row r="2623" spans="1:2" ht="12.75">
      <c r="A2623" s="112"/>
      <c r="B2623" s="113"/>
    </row>
    <row r="2624" spans="1:2" ht="12.75">
      <c r="A2624" s="112"/>
      <c r="B2624" s="113"/>
    </row>
    <row r="2625" spans="1:2" ht="12.75">
      <c r="A2625" s="112"/>
      <c r="B2625" s="113"/>
    </row>
    <row r="2626" spans="1:2" ht="12.75">
      <c r="A2626" s="112"/>
      <c r="B2626" s="113"/>
    </row>
    <row r="2627" spans="1:2" ht="12.75">
      <c r="A2627" s="112"/>
      <c r="B2627" s="113"/>
    </row>
    <row r="2628" spans="1:2" ht="12.75">
      <c r="A2628" s="112"/>
      <c r="B2628" s="113"/>
    </row>
    <row r="2629" spans="1:2" ht="12.75">
      <c r="A2629" s="112"/>
      <c r="B2629" s="113"/>
    </row>
    <row r="2630" spans="1:2" ht="12.75">
      <c r="A2630" s="112"/>
      <c r="B2630" s="113"/>
    </row>
    <row r="2631" spans="1:2" ht="12.75">
      <c r="A2631" s="112"/>
      <c r="B2631" s="113"/>
    </row>
    <row r="2632" spans="1:2" ht="12.75">
      <c r="A2632" s="112"/>
      <c r="B2632" s="113"/>
    </row>
    <row r="2633" spans="1:2" ht="12.75">
      <c r="A2633" s="112"/>
      <c r="B2633" s="113"/>
    </row>
    <row r="2634" spans="1:2" ht="12.75">
      <c r="A2634" s="112"/>
      <c r="B2634" s="113"/>
    </row>
    <row r="2635" spans="1:2" ht="12.75">
      <c r="A2635" s="112"/>
      <c r="B2635" s="113"/>
    </row>
    <row r="2636" spans="1:2" ht="12.75">
      <c r="A2636" s="112"/>
      <c r="B2636" s="113"/>
    </row>
    <row r="2637" spans="1:2" ht="12.75">
      <c r="A2637" s="112"/>
      <c r="B2637" s="113"/>
    </row>
    <row r="2638" spans="1:2" ht="12.75">
      <c r="A2638" s="112"/>
      <c r="B2638" s="113"/>
    </row>
    <row r="2639" spans="1:2" ht="12.75">
      <c r="A2639" s="112"/>
      <c r="B2639" s="113"/>
    </row>
    <row r="2640" spans="1:2" ht="12.75">
      <c r="A2640" s="112"/>
      <c r="B2640" s="113"/>
    </row>
    <row r="2641" spans="1:2" ht="12.75">
      <c r="A2641" s="112"/>
      <c r="B2641" s="113"/>
    </row>
    <row r="2642" spans="1:2" ht="12.75">
      <c r="A2642" s="112"/>
      <c r="B2642" s="113"/>
    </row>
    <row r="2643" spans="1:2" ht="12.75">
      <c r="A2643" s="112"/>
      <c r="B2643" s="113"/>
    </row>
    <row r="2644" spans="1:2" ht="12.75">
      <c r="A2644" s="112"/>
      <c r="B2644" s="113"/>
    </row>
    <row r="2645" spans="1:2" ht="12.75">
      <c r="A2645" s="112"/>
      <c r="B2645" s="113"/>
    </row>
    <row r="2646" spans="1:2" ht="12.75">
      <c r="A2646" s="112"/>
      <c r="B2646" s="113"/>
    </row>
    <row r="2647" spans="1:2" ht="12.75">
      <c r="A2647" s="112"/>
      <c r="B2647" s="113"/>
    </row>
    <row r="2648" spans="1:2" ht="12.75">
      <c r="A2648" s="112"/>
      <c r="B2648" s="113"/>
    </row>
    <row r="2649" spans="1:2" ht="12.75">
      <c r="A2649" s="112"/>
      <c r="B2649" s="113"/>
    </row>
    <row r="2650" spans="1:2" ht="12.75">
      <c r="A2650" s="112"/>
      <c r="B2650" s="113"/>
    </row>
    <row r="2651" spans="1:2" ht="12.75">
      <c r="A2651" s="112"/>
      <c r="B2651" s="113"/>
    </row>
    <row r="2652" spans="1:2" ht="12.75">
      <c r="A2652" s="112"/>
      <c r="B2652" s="113"/>
    </row>
    <row r="2653" spans="1:2" ht="12.75">
      <c r="A2653" s="112"/>
      <c r="B2653" s="113"/>
    </row>
    <row r="2654" spans="1:2" ht="12.75">
      <c r="A2654" s="112"/>
      <c r="B2654" s="113"/>
    </row>
    <row r="2655" spans="1:2" ht="12.75">
      <c r="A2655" s="112"/>
      <c r="B2655" s="113"/>
    </row>
    <row r="2656" spans="1:2" ht="12.75">
      <c r="A2656" s="112"/>
      <c r="B2656" s="113"/>
    </row>
    <row r="2657" spans="1:2" ht="12.75">
      <c r="A2657" s="112"/>
      <c r="B2657" s="113"/>
    </row>
    <row r="2658" spans="1:2" ht="12.75">
      <c r="A2658" s="112"/>
      <c r="B2658" s="113"/>
    </row>
    <row r="2659" spans="1:2" ht="12.75">
      <c r="A2659" s="112"/>
      <c r="B2659" s="113"/>
    </row>
    <row r="2660" spans="1:2" ht="12.75">
      <c r="A2660" s="112"/>
      <c r="B2660" s="113"/>
    </row>
    <row r="2661" spans="1:2" ht="12.75">
      <c r="A2661" s="112"/>
      <c r="B2661" s="113"/>
    </row>
    <row r="2662" spans="1:2" ht="12.75">
      <c r="A2662" s="112"/>
      <c r="B2662" s="113"/>
    </row>
    <row r="2663" spans="1:2" ht="12.75">
      <c r="A2663" s="112"/>
      <c r="B2663" s="113"/>
    </row>
    <row r="2664" spans="1:2" ht="12.75">
      <c r="A2664" s="112"/>
      <c r="B2664" s="113"/>
    </row>
    <row r="2665" spans="1:2" ht="12.75">
      <c r="A2665" s="112"/>
      <c r="B2665" s="113"/>
    </row>
    <row r="2666" spans="1:2" ht="12.75">
      <c r="A2666" s="112"/>
      <c r="B2666" s="113"/>
    </row>
    <row r="2667" spans="1:2" ht="12.75">
      <c r="A2667" s="112"/>
      <c r="B2667" s="113"/>
    </row>
    <row r="2668" spans="1:2" ht="12.75">
      <c r="A2668" s="112"/>
      <c r="B2668" s="113"/>
    </row>
    <row r="2669" spans="1:2" ht="12.75">
      <c r="A2669" s="112"/>
      <c r="B2669" s="113"/>
    </row>
    <row r="2670" spans="1:2" ht="12.75">
      <c r="A2670" s="112"/>
      <c r="B2670" s="113"/>
    </row>
    <row r="2671" spans="1:2" ht="12.75">
      <c r="A2671" s="112"/>
      <c r="B2671" s="113"/>
    </row>
    <row r="2672" spans="1:2" ht="12.75">
      <c r="A2672" s="112"/>
      <c r="B2672" s="113"/>
    </row>
    <row r="2673" spans="1:2" ht="12.75">
      <c r="A2673" s="112"/>
      <c r="B2673" s="113"/>
    </row>
    <row r="2674" spans="1:2" ht="12.75">
      <c r="A2674" s="112"/>
      <c r="B2674" s="113"/>
    </row>
    <row r="2675" spans="1:2" ht="12.75">
      <c r="A2675" s="112"/>
      <c r="B2675" s="113"/>
    </row>
    <row r="2676" spans="1:2" ht="12.75">
      <c r="A2676" s="112"/>
      <c r="B2676" s="113"/>
    </row>
    <row r="2677" spans="1:2" ht="12.75">
      <c r="A2677" s="112"/>
      <c r="B2677" s="113"/>
    </row>
    <row r="2678" spans="1:2" ht="12.75">
      <c r="A2678" s="112"/>
      <c r="B2678" s="113"/>
    </row>
    <row r="2679" spans="1:2" ht="12.75">
      <c r="A2679" s="112"/>
      <c r="B2679" s="113"/>
    </row>
    <row r="2680" spans="1:2" ht="12.75">
      <c r="A2680" s="112"/>
      <c r="B2680" s="113"/>
    </row>
    <row r="2681" spans="1:2" ht="12.75">
      <c r="A2681" s="112"/>
      <c r="B2681" s="113"/>
    </row>
    <row r="2682" spans="1:2" ht="12.75">
      <c r="A2682" s="112"/>
      <c r="B2682" s="113"/>
    </row>
    <row r="2683" spans="1:2" ht="12.75">
      <c r="A2683" s="112"/>
      <c r="B2683" s="113"/>
    </row>
    <row r="2684" spans="1:2" ht="12.75">
      <c r="A2684" s="112"/>
      <c r="B2684" s="113"/>
    </row>
    <row r="2685" spans="1:2" ht="12.75">
      <c r="A2685" s="112"/>
      <c r="B2685" s="113"/>
    </row>
    <row r="2686" spans="1:2" ht="12.75">
      <c r="A2686" s="112"/>
      <c r="B2686" s="113"/>
    </row>
    <row r="2687" spans="1:2" ht="12.75">
      <c r="A2687" s="112"/>
      <c r="B2687" s="113"/>
    </row>
    <row r="2688" spans="1:2" ht="12.75">
      <c r="A2688" s="112"/>
      <c r="B2688" s="113"/>
    </row>
    <row r="2689" spans="1:2" ht="12.75">
      <c r="A2689" s="112"/>
      <c r="B2689" s="113"/>
    </row>
    <row r="2690" spans="1:2" ht="12.75">
      <c r="A2690" s="112"/>
      <c r="B2690" s="113"/>
    </row>
    <row r="2691" spans="1:2" ht="12.75">
      <c r="A2691" s="112"/>
      <c r="B2691" s="113"/>
    </row>
    <row r="2692" spans="1:2" ht="12.75">
      <c r="A2692" s="112"/>
      <c r="B2692" s="113"/>
    </row>
    <row r="2693" spans="1:2" ht="12.75">
      <c r="A2693" s="112"/>
      <c r="B2693" s="113"/>
    </row>
    <row r="2694" spans="1:2" ht="12.75">
      <c r="A2694" s="112"/>
      <c r="B2694" s="113"/>
    </row>
    <row r="2695" spans="1:2" ht="12.75">
      <c r="A2695" s="112"/>
      <c r="B2695" s="113"/>
    </row>
    <row r="2696" spans="1:2" ht="12.75">
      <c r="A2696" s="112"/>
      <c r="B2696" s="113"/>
    </row>
    <row r="2697" spans="1:2" ht="12.75">
      <c r="A2697" s="112"/>
      <c r="B2697" s="113"/>
    </row>
    <row r="2698" spans="1:2" ht="12.75">
      <c r="A2698" s="112"/>
      <c r="B2698" s="113"/>
    </row>
    <row r="2699" spans="1:2" ht="12.75">
      <c r="A2699" s="112"/>
      <c r="B2699" s="113"/>
    </row>
    <row r="2700" spans="1:2" ht="12.75">
      <c r="A2700" s="112"/>
      <c r="B2700" s="113"/>
    </row>
    <row r="2701" spans="1:2" ht="12.75">
      <c r="A2701" s="112"/>
      <c r="B2701" s="113"/>
    </row>
    <row r="2702" spans="1:2" ht="12.75">
      <c r="A2702" s="112"/>
      <c r="B2702" s="113"/>
    </row>
    <row r="2703" spans="1:2" ht="12.75">
      <c r="A2703" s="112"/>
      <c r="B2703" s="113"/>
    </row>
    <row r="2704" spans="1:2" ht="12.75">
      <c r="A2704" s="112"/>
      <c r="B2704" s="113"/>
    </row>
    <row r="2705" spans="1:2" ht="12.75">
      <c r="A2705" s="112"/>
      <c r="B2705" s="113"/>
    </row>
    <row r="2706" spans="1:2" ht="12.75">
      <c r="A2706" s="112"/>
      <c r="B2706" s="113"/>
    </row>
    <row r="2707" spans="1:2" ht="12.75">
      <c r="A2707" s="112"/>
      <c r="B2707" s="113"/>
    </row>
    <row r="2708" spans="1:2" ht="12.75">
      <c r="A2708" s="112"/>
      <c r="B2708" s="113"/>
    </row>
    <row r="2709" spans="1:2" ht="12.75">
      <c r="A2709" s="112"/>
      <c r="B2709" s="113"/>
    </row>
    <row r="2710" spans="1:2" ht="12.75">
      <c r="A2710" s="112"/>
      <c r="B2710" s="113"/>
    </row>
    <row r="2711" spans="1:2" ht="12.75">
      <c r="A2711" s="112"/>
      <c r="B2711" s="113"/>
    </row>
    <row r="2712" spans="1:2" ht="12.75">
      <c r="A2712" s="112"/>
      <c r="B2712" s="113"/>
    </row>
    <row r="2713" spans="1:2" ht="12.75">
      <c r="A2713" s="112"/>
      <c r="B2713" s="113"/>
    </row>
    <row r="2714" spans="1:2" ht="12.75">
      <c r="A2714" s="112"/>
      <c r="B2714" s="113"/>
    </row>
    <row r="2715" spans="1:2" ht="12.75">
      <c r="A2715" s="112"/>
      <c r="B2715" s="113"/>
    </row>
    <row r="2716" spans="1:2" ht="12.75">
      <c r="A2716" s="112"/>
      <c r="B2716" s="113"/>
    </row>
    <row r="2717" spans="1:2" ht="12.75">
      <c r="A2717" s="112"/>
      <c r="B2717" s="113"/>
    </row>
    <row r="2718" spans="1:2" ht="12.75">
      <c r="A2718" s="112"/>
      <c r="B2718" s="113"/>
    </row>
    <row r="2719" spans="1:2" ht="12.75">
      <c r="A2719" s="112"/>
      <c r="B2719" s="113"/>
    </row>
    <row r="2720" spans="1:2" ht="12.75">
      <c r="A2720" s="112"/>
      <c r="B2720" s="113"/>
    </row>
    <row r="2721" spans="1:2" ht="12.75">
      <c r="A2721" s="112"/>
      <c r="B2721" s="113"/>
    </row>
    <row r="2722" spans="1:2" ht="12.75">
      <c r="A2722" s="112"/>
      <c r="B2722" s="113"/>
    </row>
    <row r="2723" spans="1:2" ht="12.75">
      <c r="A2723" s="112"/>
      <c r="B2723" s="113"/>
    </row>
    <row r="2724" spans="1:2" ht="12.75">
      <c r="A2724" s="112"/>
      <c r="B2724" s="113"/>
    </row>
    <row r="2725" spans="1:2" ht="12.75">
      <c r="A2725" s="112"/>
      <c r="B2725" s="113"/>
    </row>
    <row r="2726" spans="1:2" ht="12.75">
      <c r="A2726" s="112"/>
      <c r="B2726" s="113"/>
    </row>
    <row r="2727" spans="1:2" ht="12.75">
      <c r="A2727" s="112"/>
      <c r="B2727" s="113"/>
    </row>
    <row r="2728" spans="1:2" ht="12.75">
      <c r="A2728" s="112"/>
      <c r="B2728" s="113"/>
    </row>
    <row r="2729" spans="1:2" ht="12.75">
      <c r="A2729" s="112"/>
      <c r="B2729" s="113"/>
    </row>
    <row r="2730" spans="1:2" ht="12.75">
      <c r="A2730" s="112"/>
      <c r="B2730" s="113"/>
    </row>
    <row r="2731" spans="1:2" ht="12.75">
      <c r="A2731" s="112"/>
      <c r="B2731" s="113"/>
    </row>
    <row r="2732" spans="1:2" ht="12.75">
      <c r="A2732" s="112"/>
      <c r="B2732" s="113"/>
    </row>
    <row r="2733" spans="1:2" ht="12.75">
      <c r="A2733" s="112"/>
      <c r="B2733" s="113"/>
    </row>
    <row r="2734" spans="1:2" ht="12.75">
      <c r="A2734" s="112"/>
      <c r="B2734" s="113"/>
    </row>
    <row r="2735" spans="1:2" ht="12.75">
      <c r="A2735" s="112"/>
      <c r="B2735" s="113"/>
    </row>
    <row r="2736" spans="1:2" ht="12.75">
      <c r="A2736" s="112"/>
      <c r="B2736" s="113"/>
    </row>
    <row r="2737" spans="1:2" ht="12.75">
      <c r="A2737" s="112"/>
      <c r="B2737" s="113"/>
    </row>
    <row r="2738" spans="1:2" ht="12.75">
      <c r="A2738" s="112"/>
      <c r="B2738" s="113"/>
    </row>
    <row r="2739" spans="1:2" ht="12.75">
      <c r="A2739" s="112"/>
      <c r="B2739" s="113"/>
    </row>
    <row r="2740" spans="1:2" ht="12.75">
      <c r="A2740" s="112"/>
      <c r="B2740" s="113"/>
    </row>
    <row r="2741" spans="1:2" ht="12.75">
      <c r="A2741" s="112"/>
      <c r="B2741" s="113"/>
    </row>
    <row r="2742" spans="1:2" ht="12.75">
      <c r="A2742" s="112"/>
      <c r="B2742" s="113"/>
    </row>
    <row r="2743" spans="1:2" ht="12.75">
      <c r="A2743" s="112"/>
      <c r="B2743" s="113"/>
    </row>
    <row r="2744" spans="1:2" ht="12.75">
      <c r="A2744" s="112"/>
      <c r="B2744" s="113"/>
    </row>
    <row r="2745" spans="1:2" ht="12.75">
      <c r="A2745" s="112"/>
      <c r="B2745" s="113"/>
    </row>
    <row r="2746" spans="1:2" ht="12.75">
      <c r="A2746" s="112"/>
      <c r="B2746" s="113"/>
    </row>
    <row r="2747" spans="1:2" ht="12.75">
      <c r="A2747" s="112"/>
      <c r="B2747" s="113"/>
    </row>
    <row r="2748" spans="1:2" ht="12.75">
      <c r="A2748" s="112"/>
      <c r="B2748" s="113"/>
    </row>
    <row r="2749" spans="1:2" ht="12.75">
      <c r="A2749" s="112"/>
      <c r="B2749" s="113"/>
    </row>
    <row r="2750" spans="1:2" ht="12.75">
      <c r="A2750" s="112"/>
      <c r="B2750" s="113"/>
    </row>
    <row r="2751" spans="1:2" ht="12.75">
      <c r="A2751" s="112"/>
      <c r="B2751" s="113"/>
    </row>
    <row r="2752" spans="1:2" ht="12.75">
      <c r="A2752" s="112"/>
      <c r="B2752" s="113"/>
    </row>
    <row r="2753" spans="1:2" ht="12.75">
      <c r="A2753" s="112"/>
      <c r="B2753" s="113"/>
    </row>
    <row r="2754" spans="1:2" ht="12.75">
      <c r="A2754" s="112"/>
      <c r="B2754" s="113"/>
    </row>
    <row r="2755" spans="1:2" ht="12.75">
      <c r="A2755" s="112"/>
      <c r="B2755" s="113"/>
    </row>
    <row r="2756" spans="1:2" ht="12.75">
      <c r="A2756" s="112"/>
      <c r="B2756" s="113"/>
    </row>
    <row r="2757" spans="1:2" ht="12.75">
      <c r="A2757" s="112"/>
      <c r="B2757" s="113"/>
    </row>
    <row r="2758" spans="1:2" ht="12.75">
      <c r="A2758" s="112"/>
      <c r="B2758" s="113"/>
    </row>
    <row r="2759" spans="1:2" ht="12.75">
      <c r="A2759" s="112"/>
      <c r="B2759" s="113"/>
    </row>
    <row r="2760" spans="1:2" ht="12.75">
      <c r="A2760" s="112"/>
      <c r="B2760" s="113"/>
    </row>
    <row r="2761" spans="1:2" ht="12.75">
      <c r="A2761" s="112"/>
      <c r="B2761" s="113"/>
    </row>
    <row r="2762" spans="1:2" ht="12.75">
      <c r="A2762" s="112"/>
      <c r="B2762" s="113"/>
    </row>
    <row r="2763" spans="1:2" ht="12.75">
      <c r="A2763" s="112"/>
      <c r="B2763" s="113"/>
    </row>
    <row r="2764" spans="1:2" ht="12.75">
      <c r="A2764" s="112"/>
      <c r="B2764" s="113"/>
    </row>
    <row r="2765" spans="1:2" ht="12.75">
      <c r="A2765" s="112"/>
      <c r="B2765" s="113"/>
    </row>
    <row r="2766" spans="1:2" ht="12.75">
      <c r="A2766" s="112"/>
      <c r="B2766" s="113"/>
    </row>
    <row r="2767" spans="1:2" ht="12.75">
      <c r="A2767" s="112"/>
      <c r="B2767" s="113"/>
    </row>
    <row r="2768" spans="1:2" ht="12.75">
      <c r="A2768" s="112"/>
      <c r="B2768" s="113"/>
    </row>
    <row r="2769" spans="1:2" ht="12.75">
      <c r="A2769" s="112"/>
      <c r="B2769" s="113"/>
    </row>
    <row r="2770" spans="1:2" ht="12.75">
      <c r="A2770" s="112"/>
      <c r="B2770" s="113"/>
    </row>
    <row r="2771" spans="1:2" ht="12.75">
      <c r="A2771" s="112"/>
      <c r="B2771" s="113"/>
    </row>
    <row r="2772" spans="1:2" ht="12.75">
      <c r="A2772" s="112"/>
      <c r="B2772" s="113"/>
    </row>
    <row r="2773" spans="1:2" ht="12.75">
      <c r="A2773" s="112"/>
      <c r="B2773" s="113"/>
    </row>
    <row r="2774" spans="1:2" ht="12.75">
      <c r="A2774" s="112"/>
      <c r="B2774" s="113"/>
    </row>
    <row r="2775" spans="1:2" ht="12.75">
      <c r="A2775" s="112"/>
      <c r="B2775" s="113"/>
    </row>
    <row r="2776" spans="1:2" ht="12.75">
      <c r="A2776" s="112"/>
      <c r="B2776" s="113"/>
    </row>
    <row r="2777" spans="1:2" ht="12.75">
      <c r="A2777" s="112"/>
      <c r="B2777" s="113"/>
    </row>
    <row r="2778" spans="1:2" ht="12.75">
      <c r="A2778" s="112"/>
      <c r="B2778" s="113"/>
    </row>
    <row r="2779" spans="1:2" ht="12.75">
      <c r="A2779" s="112"/>
      <c r="B2779" s="113"/>
    </row>
    <row r="2780" spans="1:2" ht="12.75">
      <c r="A2780" s="112"/>
      <c r="B2780" s="113"/>
    </row>
    <row r="2781" spans="1:2" ht="12.75">
      <c r="A2781" s="112"/>
      <c r="B2781" s="113"/>
    </row>
    <row r="2782" spans="1:2" ht="12.75">
      <c r="A2782" s="112"/>
      <c r="B2782" s="113"/>
    </row>
    <row r="2783" spans="1:2" ht="12.75">
      <c r="A2783" s="112"/>
      <c r="B2783" s="113"/>
    </row>
    <row r="2784" spans="1:2" ht="12.75">
      <c r="A2784" s="112"/>
      <c r="B2784" s="113"/>
    </row>
    <row r="2785" spans="1:2" ht="12.75">
      <c r="A2785" s="112"/>
      <c r="B2785" s="113"/>
    </row>
    <row r="2786" spans="1:2" ht="12.75">
      <c r="A2786" s="112"/>
      <c r="B2786" s="113"/>
    </row>
    <row r="2787" spans="1:2" ht="12.75">
      <c r="A2787" s="112"/>
      <c r="B2787" s="113"/>
    </row>
    <row r="2788" spans="1:2" ht="12.75">
      <c r="A2788" s="112"/>
      <c r="B2788" s="113"/>
    </row>
    <row r="2789" spans="1:2" ht="12.75">
      <c r="A2789" s="112"/>
      <c r="B2789" s="113"/>
    </row>
    <row r="2790" spans="1:2" ht="12.75">
      <c r="A2790" s="112"/>
      <c r="B2790" s="113"/>
    </row>
    <row r="2791" spans="1:2" ht="12.75">
      <c r="A2791" s="112"/>
      <c r="B2791" s="113"/>
    </row>
    <row r="2792" spans="1:2" ht="12.75">
      <c r="A2792" s="112"/>
      <c r="B2792" s="113"/>
    </row>
    <row r="2793" spans="1:2" ht="12.75">
      <c r="A2793" s="112"/>
      <c r="B2793" s="113"/>
    </row>
    <row r="2794" spans="1:2" ht="12.75">
      <c r="A2794" s="112"/>
      <c r="B2794" s="113"/>
    </row>
    <row r="2795" spans="1:2" ht="12.75">
      <c r="A2795" s="112"/>
      <c r="B2795" s="113"/>
    </row>
    <row r="2796" spans="1:2" ht="12.75">
      <c r="A2796" s="112"/>
      <c r="B2796" s="113"/>
    </row>
    <row r="2797" spans="1:2" ht="12.75">
      <c r="A2797" s="112"/>
      <c r="B2797" s="113"/>
    </row>
    <row r="2798" spans="1:2" ht="12.75">
      <c r="A2798" s="112"/>
      <c r="B2798" s="113"/>
    </row>
    <row r="2799" spans="1:2" ht="12.75">
      <c r="A2799" s="112"/>
      <c r="B2799" s="113"/>
    </row>
    <row r="2800" spans="1:2" ht="12.75">
      <c r="A2800" s="112"/>
      <c r="B2800" s="113"/>
    </row>
    <row r="2801" spans="1:2" ht="12.75">
      <c r="A2801" s="112"/>
      <c r="B2801" s="113"/>
    </row>
    <row r="2802" spans="1:2" ht="12.75">
      <c r="A2802" s="112"/>
      <c r="B2802" s="113"/>
    </row>
    <row r="2803" spans="1:2" ht="12.75">
      <c r="A2803" s="112"/>
      <c r="B2803" s="113"/>
    </row>
    <row r="2804" spans="1:2" ht="12.75">
      <c r="A2804" s="112"/>
      <c r="B2804" s="113"/>
    </row>
    <row r="2805" spans="1:2" ht="12.75">
      <c r="A2805" s="112"/>
      <c r="B2805" s="113"/>
    </row>
    <row r="2806" spans="1:2" ht="12.75">
      <c r="A2806" s="112"/>
      <c r="B2806" s="113"/>
    </row>
    <row r="2807" spans="1:2" ht="12.75">
      <c r="A2807" s="112"/>
      <c r="B2807" s="113"/>
    </row>
    <row r="2808" spans="1:2" ht="12.75">
      <c r="A2808" s="112"/>
      <c r="B2808" s="113"/>
    </row>
    <row r="2809" spans="1:2" ht="12.75">
      <c r="A2809" s="112"/>
      <c r="B2809" s="113"/>
    </row>
    <row r="2810" spans="1:2" ht="12.75">
      <c r="A2810" s="112"/>
      <c r="B2810" s="113"/>
    </row>
    <row r="2811" spans="1:2" ht="12.75">
      <c r="A2811" s="112"/>
      <c r="B2811" s="113"/>
    </row>
    <row r="2812" spans="1:2" ht="12.75">
      <c r="A2812" s="112"/>
      <c r="B2812" s="113"/>
    </row>
    <row r="2813" spans="1:2" ht="12.75">
      <c r="A2813" s="112"/>
      <c r="B2813" s="113"/>
    </row>
    <row r="2814" spans="1:2" ht="12.75">
      <c r="A2814" s="112"/>
      <c r="B2814" s="113"/>
    </row>
    <row r="2815" spans="1:2" ht="12.75">
      <c r="A2815" s="112"/>
      <c r="B2815" s="113"/>
    </row>
    <row r="2816" spans="1:2" ht="12.75">
      <c r="A2816" s="112"/>
      <c r="B2816" s="113"/>
    </row>
    <row r="2817" spans="1:2" ht="12.75">
      <c r="A2817" s="112"/>
      <c r="B2817" s="113"/>
    </row>
    <row r="2818" spans="1:2" ht="12.75">
      <c r="A2818" s="112"/>
      <c r="B2818" s="113"/>
    </row>
    <row r="2819" spans="1:2" ht="12.75">
      <c r="A2819" s="112"/>
      <c r="B2819" s="113"/>
    </row>
    <row r="2820" spans="1:2" ht="12.75">
      <c r="A2820" s="112"/>
      <c r="B2820" s="113"/>
    </row>
    <row r="2821" spans="1:2" ht="12.75">
      <c r="A2821" s="112"/>
      <c r="B2821" s="113"/>
    </row>
    <row r="2822" spans="1:2" ht="12.75">
      <c r="A2822" s="112"/>
      <c r="B2822" s="113"/>
    </row>
    <row r="2823" spans="1:2" ht="12.75">
      <c r="A2823" s="112"/>
      <c r="B2823" s="113"/>
    </row>
    <row r="2824" spans="1:2" ht="12.75">
      <c r="A2824" s="112"/>
      <c r="B2824" s="113"/>
    </row>
    <row r="2825" spans="1:2" ht="12.75">
      <c r="A2825" s="112"/>
      <c r="B2825" s="113"/>
    </row>
    <row r="2826" spans="1:2" ht="12.75">
      <c r="A2826" s="112"/>
      <c r="B2826" s="113"/>
    </row>
    <row r="2827" spans="1:2" ht="12.75">
      <c r="A2827" s="112"/>
      <c r="B2827" s="113"/>
    </row>
    <row r="2828" spans="1:2" ht="12.75">
      <c r="A2828" s="112"/>
      <c r="B2828" s="113"/>
    </row>
    <row r="2829" spans="1:2" ht="12.75">
      <c r="A2829" s="112"/>
      <c r="B2829" s="113"/>
    </row>
    <row r="2830" spans="1:2" ht="12.75">
      <c r="A2830" s="112"/>
      <c r="B2830" s="113"/>
    </row>
    <row r="2831" spans="1:2" ht="12.75">
      <c r="A2831" s="112"/>
      <c r="B2831" s="113"/>
    </row>
    <row r="2832" spans="1:2" ht="12.75">
      <c r="A2832" s="112"/>
      <c r="B2832" s="113"/>
    </row>
    <row r="2833" spans="1:2" ht="12.75">
      <c r="A2833" s="112"/>
      <c r="B2833" s="113"/>
    </row>
    <row r="2834" spans="1:2" ht="12.75">
      <c r="A2834" s="112"/>
      <c r="B2834" s="113"/>
    </row>
    <row r="2835" spans="1:2" ht="12.75">
      <c r="A2835" s="112"/>
      <c r="B2835" s="113"/>
    </row>
    <row r="2836" spans="1:2" ht="12.75">
      <c r="A2836" s="112"/>
      <c r="B2836" s="113"/>
    </row>
    <row r="2837" spans="1:2" ht="12.75">
      <c r="A2837" s="112"/>
      <c r="B2837" s="113"/>
    </row>
    <row r="2838" spans="1:2" ht="12.75">
      <c r="A2838" s="112"/>
      <c r="B2838" s="113"/>
    </row>
    <row r="2839" spans="1:2" ht="12.75">
      <c r="A2839" s="112"/>
      <c r="B2839" s="113"/>
    </row>
    <row r="2840" spans="1:2" ht="12.75">
      <c r="A2840" s="112"/>
      <c r="B2840" s="113"/>
    </row>
    <row r="2841" spans="1:2" ht="12.75">
      <c r="A2841" s="112"/>
      <c r="B2841" s="113"/>
    </row>
    <row r="2842" spans="1:2" ht="12.75">
      <c r="A2842" s="112"/>
      <c r="B2842" s="113"/>
    </row>
    <row r="2843" spans="1:2" ht="12.75">
      <c r="A2843" s="112"/>
      <c r="B2843" s="113"/>
    </row>
    <row r="2844" spans="1:2" ht="12.75">
      <c r="A2844" s="112"/>
      <c r="B2844" s="113"/>
    </row>
    <row r="2845" spans="1:2" ht="12.75">
      <c r="A2845" s="112"/>
      <c r="B2845" s="113"/>
    </row>
    <row r="2846" spans="1:2" ht="12.75">
      <c r="A2846" s="112"/>
      <c r="B2846" s="113"/>
    </row>
    <row r="2847" spans="1:2" ht="12.75">
      <c r="A2847" s="112"/>
      <c r="B2847" s="113"/>
    </row>
    <row r="2848" spans="1:2" ht="12.75">
      <c r="A2848" s="112"/>
      <c r="B2848" s="113"/>
    </row>
    <row r="2849" spans="1:2" ht="12.75">
      <c r="A2849" s="112"/>
      <c r="B2849" s="113"/>
    </row>
    <row r="2850" spans="1:2" ht="12.75">
      <c r="A2850" s="112"/>
      <c r="B2850" s="113"/>
    </row>
    <row r="2851" spans="1:2" ht="12.75">
      <c r="A2851" s="112"/>
      <c r="B2851" s="113"/>
    </row>
    <row r="2852" spans="1:2" ht="12.75">
      <c r="A2852" s="112"/>
      <c r="B2852" s="113"/>
    </row>
    <row r="2853" spans="1:2" ht="12.75">
      <c r="A2853" s="112"/>
      <c r="B2853" s="113"/>
    </row>
    <row r="2854" spans="1:2" ht="12.75">
      <c r="A2854" s="112"/>
      <c r="B2854" s="113"/>
    </row>
    <row r="2855" spans="1:2" ht="12.75">
      <c r="A2855" s="112"/>
      <c r="B2855" s="113"/>
    </row>
    <row r="2856" spans="1:2" ht="12.75">
      <c r="A2856" s="112"/>
      <c r="B2856" s="113"/>
    </row>
    <row r="2857" spans="1:2" ht="12.75">
      <c r="A2857" s="112"/>
      <c r="B2857" s="113"/>
    </row>
    <row r="2858" spans="1:2" ht="12.75">
      <c r="A2858" s="112"/>
      <c r="B2858" s="113"/>
    </row>
    <row r="2859" spans="1:2" ht="12.75">
      <c r="A2859" s="112"/>
      <c r="B2859" s="113"/>
    </row>
    <row r="2860" spans="1:2" ht="12.75">
      <c r="A2860" s="112"/>
      <c r="B2860" s="113"/>
    </row>
    <row r="2861" spans="1:2" ht="12.75">
      <c r="A2861" s="112"/>
      <c r="B2861" s="113"/>
    </row>
    <row r="2862" spans="1:2" ht="12.75">
      <c r="A2862" s="112"/>
      <c r="B2862" s="113"/>
    </row>
    <row r="2863" spans="1:2" ht="12.75">
      <c r="A2863" s="112"/>
      <c r="B2863" s="113"/>
    </row>
    <row r="2864" spans="1:2" ht="12.75">
      <c r="A2864" s="112"/>
      <c r="B2864" s="113"/>
    </row>
    <row r="2865" spans="1:2" ht="12.75">
      <c r="A2865" s="112"/>
      <c r="B2865" s="113"/>
    </row>
    <row r="2866" spans="1:2" ht="12.75">
      <c r="A2866" s="112"/>
      <c r="B2866" s="113"/>
    </row>
    <row r="2867" spans="1:2" ht="12.75">
      <c r="A2867" s="112"/>
      <c r="B2867" s="113"/>
    </row>
    <row r="2868" spans="1:2" ht="12.75">
      <c r="A2868" s="112"/>
      <c r="B2868" s="113"/>
    </row>
    <row r="2869" spans="1:2" ht="12.75">
      <c r="A2869" s="112"/>
      <c r="B2869" s="113"/>
    </row>
    <row r="2870" spans="1:2" ht="12.75">
      <c r="A2870" s="112"/>
      <c r="B2870" s="113"/>
    </row>
    <row r="2871" spans="1:2" ht="12.75">
      <c r="A2871" s="112"/>
      <c r="B2871" s="113"/>
    </row>
    <row r="2872" spans="1:2" ht="12.75">
      <c r="A2872" s="112"/>
      <c r="B2872" s="113"/>
    </row>
    <row r="2873" spans="1:2" ht="12.75">
      <c r="A2873" s="112"/>
      <c r="B2873" s="113"/>
    </row>
    <row r="2874" spans="1:2" ht="12.75">
      <c r="A2874" s="112"/>
      <c r="B2874" s="113"/>
    </row>
    <row r="2875" spans="1:2" ht="12.75">
      <c r="A2875" s="112"/>
      <c r="B2875" s="113"/>
    </row>
    <row r="2876" spans="1:2" ht="12.75">
      <c r="A2876" s="112"/>
      <c r="B2876" s="113"/>
    </row>
    <row r="2877" spans="1:2" ht="12.75">
      <c r="A2877" s="112"/>
      <c r="B2877" s="113"/>
    </row>
    <row r="2878" spans="1:2" ht="12.75">
      <c r="A2878" s="112"/>
      <c r="B2878" s="113"/>
    </row>
    <row r="2879" spans="1:2" ht="12.75">
      <c r="A2879" s="112"/>
      <c r="B2879" s="113"/>
    </row>
    <row r="2880" spans="1:2" ht="12.75">
      <c r="A2880" s="112"/>
      <c r="B2880" s="113"/>
    </row>
    <row r="2881" spans="1:2" ht="12.75">
      <c r="A2881" s="112"/>
      <c r="B2881" s="113"/>
    </row>
    <row r="2882" spans="1:2" ht="12.75">
      <c r="A2882" s="112"/>
      <c r="B2882" s="113"/>
    </row>
    <row r="2883" spans="1:2" ht="12.75">
      <c r="A2883" s="112"/>
      <c r="B2883" s="113"/>
    </row>
    <row r="2884" spans="1:2" ht="12.75">
      <c r="A2884" s="112"/>
      <c r="B2884" s="113"/>
    </row>
    <row r="2885" spans="1:2" ht="12.75">
      <c r="A2885" s="112"/>
      <c r="B2885" s="113"/>
    </row>
    <row r="2886" spans="1:2" ht="12.75">
      <c r="A2886" s="112"/>
      <c r="B2886" s="113"/>
    </row>
    <row r="2887" spans="1:2" ht="12.75">
      <c r="A2887" s="112"/>
      <c r="B2887" s="113"/>
    </row>
    <row r="2888" spans="1:2" ht="12.75">
      <c r="A2888" s="112"/>
      <c r="B2888" s="113"/>
    </row>
    <row r="2889" spans="1:2" ht="12.75">
      <c r="A2889" s="112"/>
      <c r="B2889" s="113"/>
    </row>
    <row r="2890" spans="1:2" ht="12.75">
      <c r="A2890" s="112"/>
      <c r="B2890" s="113"/>
    </row>
    <row r="2891" spans="1:2" ht="12.75">
      <c r="A2891" s="112"/>
      <c r="B2891" s="113"/>
    </row>
    <row r="2892" spans="1:2" ht="12.75">
      <c r="A2892" s="112"/>
      <c r="B2892" s="113"/>
    </row>
    <row r="2893" spans="1:2" ht="12.75">
      <c r="A2893" s="112"/>
      <c r="B2893" s="113"/>
    </row>
    <row r="2894" spans="1:2" ht="12.75">
      <c r="A2894" s="112"/>
      <c r="B2894" s="113"/>
    </row>
    <row r="2895" spans="1:2" ht="12.75">
      <c r="A2895" s="112"/>
      <c r="B2895" s="113"/>
    </row>
    <row r="2896" spans="1:2" ht="12.75">
      <c r="A2896" s="112"/>
      <c r="B2896" s="113"/>
    </row>
    <row r="2897" spans="1:2" ht="12.75">
      <c r="A2897" s="112"/>
      <c r="B2897" s="113"/>
    </row>
    <row r="2898" spans="1:2" ht="12.75">
      <c r="A2898" s="112"/>
      <c r="B2898" s="113"/>
    </row>
    <row r="2899" spans="1:2" ht="12.75">
      <c r="A2899" s="112"/>
      <c r="B2899" s="113"/>
    </row>
    <row r="2900" spans="1:2" ht="12.75">
      <c r="A2900" s="112"/>
      <c r="B2900" s="113"/>
    </row>
    <row r="2901" spans="1:2" ht="12.75">
      <c r="A2901" s="112"/>
      <c r="B2901" s="113"/>
    </row>
    <row r="2902" spans="1:2" ht="12.75">
      <c r="A2902" s="112"/>
      <c r="B2902" s="113"/>
    </row>
    <row r="2903" spans="1:2" ht="12.75">
      <c r="A2903" s="112"/>
      <c r="B2903" s="113"/>
    </row>
    <row r="2904" spans="1:2" ht="12.75">
      <c r="A2904" s="112"/>
      <c r="B2904" s="113"/>
    </row>
    <row r="2905" spans="1:2" ht="12.75">
      <c r="A2905" s="112"/>
      <c r="B2905" s="113"/>
    </row>
    <row r="2906" spans="1:2" ht="12.75">
      <c r="A2906" s="112"/>
      <c r="B2906" s="113"/>
    </row>
    <row r="2907" spans="1:2" ht="12.75">
      <c r="A2907" s="112"/>
      <c r="B2907" s="113"/>
    </row>
    <row r="2908" spans="1:2" ht="12.75">
      <c r="A2908" s="112"/>
      <c r="B2908" s="113"/>
    </row>
    <row r="2909" spans="1:2" ht="12.75">
      <c r="A2909" s="112"/>
      <c r="B2909" s="113"/>
    </row>
    <row r="2910" spans="1:2" ht="12.75">
      <c r="A2910" s="112"/>
      <c r="B2910" s="113"/>
    </row>
    <row r="2911" spans="1:2" ht="12.75">
      <c r="A2911" s="112"/>
      <c r="B2911" s="113"/>
    </row>
    <row r="2912" spans="1:2" ht="12.75">
      <c r="A2912" s="112"/>
      <c r="B2912" s="113"/>
    </row>
    <row r="2913" spans="1:2" ht="12.75">
      <c r="A2913" s="112"/>
      <c r="B2913" s="113"/>
    </row>
    <row r="2914" spans="1:2" ht="12.75">
      <c r="A2914" s="112"/>
      <c r="B2914" s="113"/>
    </row>
    <row r="2915" spans="1:2" ht="12.75">
      <c r="A2915" s="112"/>
      <c r="B2915" s="113"/>
    </row>
    <row r="2916" spans="1:2" ht="12.75">
      <c r="A2916" s="112"/>
      <c r="B2916" s="113"/>
    </row>
    <row r="2917" spans="1:2" ht="12.75">
      <c r="A2917" s="112"/>
      <c r="B2917" s="113"/>
    </row>
    <row r="2918" spans="1:2" ht="12.75">
      <c r="A2918" s="112"/>
      <c r="B2918" s="113"/>
    </row>
    <row r="2919" spans="1:2" ht="12.75">
      <c r="A2919" s="112"/>
      <c r="B2919" s="113"/>
    </row>
    <row r="2920" spans="1:2" ht="12.75">
      <c r="A2920" s="112"/>
      <c r="B2920" s="113"/>
    </row>
    <row r="2921" spans="1:2" ht="12.75">
      <c r="A2921" s="112"/>
      <c r="B2921" s="113"/>
    </row>
    <row r="2922" spans="1:2" ht="12.75">
      <c r="A2922" s="112"/>
      <c r="B2922" s="113"/>
    </row>
    <row r="2923" spans="1:2" ht="12.75">
      <c r="A2923" s="112"/>
      <c r="B2923" s="113"/>
    </row>
    <row r="2924" spans="1:2" ht="12.75">
      <c r="A2924" s="112"/>
      <c r="B2924" s="113"/>
    </row>
    <row r="2925" spans="1:2" ht="12.75">
      <c r="A2925" s="112"/>
      <c r="B2925" s="113"/>
    </row>
    <row r="2926" spans="1:2" ht="12.75">
      <c r="A2926" s="112"/>
      <c r="B2926" s="113"/>
    </row>
    <row r="2927" spans="1:2" ht="12.75">
      <c r="A2927" s="112"/>
      <c r="B2927" s="113"/>
    </row>
    <row r="2928" spans="1:2" ht="12.75">
      <c r="A2928" s="112"/>
      <c r="B2928" s="113"/>
    </row>
    <row r="2929" spans="1:2" ht="12.75">
      <c r="A2929" s="112"/>
      <c r="B2929" s="113"/>
    </row>
    <row r="2930" spans="1:2" ht="12.75">
      <c r="A2930" s="112"/>
      <c r="B2930" s="113"/>
    </row>
    <row r="2931" spans="1:2" ht="12.75">
      <c r="A2931" s="112"/>
      <c r="B2931" s="113"/>
    </row>
    <row r="2932" spans="1:2" ht="12.75">
      <c r="A2932" s="112"/>
      <c r="B2932" s="113"/>
    </row>
    <row r="2933" spans="1:2" ht="12.75">
      <c r="A2933" s="112"/>
      <c r="B2933" s="113"/>
    </row>
    <row r="2934" spans="1:2" ht="12.75">
      <c r="A2934" s="112"/>
      <c r="B2934" s="113"/>
    </row>
    <row r="2935" spans="1:2" ht="12.75">
      <c r="A2935" s="112"/>
      <c r="B2935" s="113"/>
    </row>
    <row r="2936" spans="1:2" ht="12.75">
      <c r="A2936" s="112"/>
      <c r="B2936" s="113"/>
    </row>
    <row r="2937" spans="1:2" ht="12.75">
      <c r="A2937" s="112"/>
      <c r="B2937" s="113"/>
    </row>
    <row r="2938" spans="1:2" ht="12.75">
      <c r="A2938" s="112"/>
      <c r="B2938" s="113"/>
    </row>
    <row r="2939" spans="1:2" ht="12.75">
      <c r="A2939" s="112"/>
      <c r="B2939" s="113"/>
    </row>
    <row r="2940" spans="1:2" ht="12.75">
      <c r="A2940" s="112"/>
      <c r="B2940" s="113"/>
    </row>
    <row r="2941" spans="1:2" ht="12.75">
      <c r="A2941" s="112"/>
      <c r="B2941" s="113"/>
    </row>
    <row r="2942" spans="1:2" ht="12.75">
      <c r="A2942" s="112"/>
      <c r="B2942" s="113"/>
    </row>
    <row r="2943" spans="1:2" ht="12.75">
      <c r="A2943" s="112"/>
      <c r="B2943" s="113"/>
    </row>
    <row r="2944" spans="1:2" ht="12.75">
      <c r="A2944" s="112"/>
      <c r="B2944" s="113"/>
    </row>
    <row r="2945" spans="1:2" ht="12.75">
      <c r="A2945" s="112"/>
      <c r="B2945" s="113"/>
    </row>
    <row r="2946" spans="1:2" ht="12.75">
      <c r="A2946" s="112"/>
      <c r="B2946" s="113"/>
    </row>
    <row r="2947" spans="1:2" ht="12.75">
      <c r="A2947" s="112"/>
      <c r="B2947" s="113"/>
    </row>
    <row r="2948" spans="1:2" ht="12.75">
      <c r="A2948" s="112"/>
      <c r="B2948" s="113"/>
    </row>
    <row r="2949" spans="1:2" ht="12.75">
      <c r="A2949" s="112"/>
      <c r="B2949" s="113"/>
    </row>
    <row r="2950" spans="1:2" ht="12.75">
      <c r="A2950" s="112"/>
      <c r="B2950" s="113"/>
    </row>
    <row r="2951" spans="1:2" ht="12.75">
      <c r="A2951" s="112"/>
      <c r="B2951" s="113"/>
    </row>
    <row r="2952" spans="1:2" ht="12.75">
      <c r="A2952" s="112"/>
      <c r="B2952" s="113"/>
    </row>
    <row r="2953" spans="1:2" ht="12.75">
      <c r="A2953" s="112"/>
      <c r="B2953" s="113"/>
    </row>
    <row r="2954" spans="1:2" ht="12.75">
      <c r="A2954" s="112"/>
      <c r="B2954" s="113"/>
    </row>
    <row r="2955" spans="1:2" ht="12.75">
      <c r="A2955" s="112"/>
      <c r="B2955" s="113"/>
    </row>
    <row r="2956" spans="1:2" ht="12.75">
      <c r="A2956" s="112"/>
      <c r="B2956" s="113"/>
    </row>
    <row r="2957" spans="1:2" ht="12.75">
      <c r="A2957" s="112"/>
      <c r="B2957" s="113"/>
    </row>
    <row r="2958" spans="1:2" ht="12.75">
      <c r="A2958" s="112"/>
      <c r="B2958" s="113"/>
    </row>
    <row r="2959" spans="1:2" ht="12.75">
      <c r="A2959" s="112"/>
      <c r="B2959" s="113"/>
    </row>
    <row r="2960" spans="1:2" ht="12.75">
      <c r="A2960" s="112"/>
      <c r="B2960" s="113"/>
    </row>
    <row r="2961" spans="1:2" ht="12.75">
      <c r="A2961" s="112"/>
      <c r="B2961" s="113"/>
    </row>
    <row r="2962" spans="1:2" ht="12.75">
      <c r="A2962" s="112"/>
      <c r="B2962" s="113"/>
    </row>
    <row r="2963" spans="1:2" ht="12.75">
      <c r="A2963" s="112"/>
      <c r="B2963" s="113"/>
    </row>
    <row r="2964" spans="1:2" ht="12.75">
      <c r="A2964" s="112"/>
      <c r="B2964" s="113"/>
    </row>
    <row r="2965" spans="1:2" ht="12.75">
      <c r="A2965" s="112"/>
      <c r="B2965" s="113"/>
    </row>
    <row r="2966" spans="1:2" ht="12.75">
      <c r="A2966" s="112"/>
      <c r="B2966" s="113"/>
    </row>
    <row r="2967" spans="1:2" ht="12.75">
      <c r="A2967" s="112"/>
      <c r="B2967" s="113"/>
    </row>
    <row r="2968" spans="1:2" ht="12.75">
      <c r="A2968" s="112"/>
      <c r="B2968" s="113"/>
    </row>
    <row r="2969" spans="1:2" ht="12.75">
      <c r="A2969" s="112"/>
      <c r="B2969" s="113"/>
    </row>
    <row r="2970" spans="1:2" ht="12.75">
      <c r="A2970" s="112"/>
      <c r="B2970" s="113"/>
    </row>
    <row r="2971" spans="1:2" ht="12.75">
      <c r="A2971" s="112"/>
      <c r="B2971" s="113"/>
    </row>
    <row r="2972" spans="1:2" ht="12.75">
      <c r="A2972" s="112"/>
      <c r="B2972" s="113"/>
    </row>
    <row r="2973" spans="1:2" ht="12.75">
      <c r="A2973" s="112"/>
      <c r="B2973" s="113"/>
    </row>
    <row r="2974" spans="1:2" ht="12.75">
      <c r="A2974" s="112"/>
      <c r="B2974" s="113"/>
    </row>
    <row r="2975" spans="1:2" ht="12.75">
      <c r="A2975" s="112"/>
      <c r="B2975" s="113"/>
    </row>
    <row r="2976" spans="1:2" ht="12.75">
      <c r="A2976" s="112"/>
      <c r="B2976" s="113"/>
    </row>
    <row r="2977" spans="1:2" ht="12.75">
      <c r="A2977" s="112"/>
      <c r="B2977" s="113"/>
    </row>
    <row r="2978" spans="1:2" ht="12.75">
      <c r="A2978" s="112"/>
      <c r="B2978" s="113"/>
    </row>
    <row r="2979" spans="1:2" ht="12.75">
      <c r="A2979" s="112"/>
      <c r="B2979" s="113"/>
    </row>
    <row r="2980" spans="1:2" ht="12.75">
      <c r="A2980" s="112"/>
      <c r="B2980" s="113"/>
    </row>
    <row r="2981" spans="1:2" ht="12.75">
      <c r="A2981" s="112"/>
      <c r="B2981" s="113"/>
    </row>
    <row r="2982" spans="1:2" ht="12.75">
      <c r="A2982" s="112"/>
      <c r="B2982" s="113"/>
    </row>
    <row r="2983" spans="1:2" ht="12.75">
      <c r="A2983" s="112"/>
      <c r="B2983" s="113"/>
    </row>
    <row r="2984" spans="1:2" ht="12.75">
      <c r="A2984" s="112"/>
      <c r="B2984" s="113"/>
    </row>
    <row r="2985" spans="1:2" ht="12.75">
      <c r="A2985" s="112"/>
      <c r="B2985" s="113"/>
    </row>
    <row r="2986" spans="1:2" ht="12.75">
      <c r="A2986" s="112"/>
      <c r="B2986" s="113"/>
    </row>
    <row r="2987" spans="1:2" ht="12.75">
      <c r="A2987" s="112"/>
      <c r="B2987" s="113"/>
    </row>
    <row r="2988" spans="1:2" ht="12.75">
      <c r="A2988" s="112"/>
      <c r="B2988" s="113"/>
    </row>
    <row r="2989" spans="1:2" ht="12.75">
      <c r="A2989" s="112"/>
      <c r="B2989" s="113"/>
    </row>
    <row r="2990" spans="1:2" ht="12.75">
      <c r="A2990" s="112"/>
      <c r="B2990" s="113"/>
    </row>
    <row r="2991" spans="1:2" ht="12.75">
      <c r="A2991" s="112"/>
      <c r="B2991" s="113"/>
    </row>
    <row r="2992" spans="1:2" ht="12.75">
      <c r="A2992" s="112"/>
      <c r="B2992" s="113"/>
    </row>
    <row r="2993" spans="1:2" ht="12.75">
      <c r="A2993" s="112"/>
      <c r="B2993" s="113"/>
    </row>
    <row r="2994" spans="1:2" ht="12.75">
      <c r="A2994" s="112"/>
      <c r="B2994" s="113"/>
    </row>
    <row r="2995" spans="1:2" ht="12.75">
      <c r="A2995" s="112"/>
      <c r="B2995" s="113"/>
    </row>
    <row r="2996" spans="1:2" ht="12.75">
      <c r="A2996" s="112"/>
      <c r="B2996" s="113"/>
    </row>
    <row r="2997" spans="1:2" ht="12.75">
      <c r="A2997" s="112"/>
      <c r="B2997" s="113"/>
    </row>
    <row r="2998" spans="1:2" ht="12.75">
      <c r="A2998" s="112"/>
      <c r="B2998" s="113"/>
    </row>
    <row r="2999" spans="1:2" ht="12.75">
      <c r="A2999" s="112"/>
      <c r="B2999" s="113"/>
    </row>
    <row r="3000" spans="1:2" ht="12.75">
      <c r="A3000" s="112"/>
      <c r="B3000" s="113"/>
    </row>
    <row r="3001" spans="1:2" ht="12.75">
      <c r="A3001" s="112"/>
      <c r="B3001" s="113"/>
    </row>
    <row r="3002" spans="1:2" ht="12.75">
      <c r="A3002" s="112"/>
      <c r="B3002" s="113"/>
    </row>
    <row r="3003" spans="1:2" ht="12.75">
      <c r="A3003" s="112"/>
      <c r="B3003" s="113"/>
    </row>
    <row r="3004" spans="1:2" ht="12.75">
      <c r="A3004" s="112"/>
      <c r="B3004" s="113"/>
    </row>
    <row r="3005" spans="1:2" ht="12.75">
      <c r="A3005" s="112"/>
      <c r="B3005" s="113"/>
    </row>
    <row r="3006" spans="1:2" ht="12.75">
      <c r="A3006" s="112"/>
      <c r="B3006" s="113"/>
    </row>
    <row r="3007" spans="1:2" ht="12.75">
      <c r="A3007" s="112"/>
      <c r="B3007" s="113"/>
    </row>
    <row r="3008" spans="1:2" ht="12.75">
      <c r="A3008" s="112"/>
      <c r="B3008" s="113"/>
    </row>
    <row r="3009" spans="1:2" ht="12.75">
      <c r="A3009" s="112"/>
      <c r="B3009" s="113"/>
    </row>
    <row r="3010" spans="1:2" ht="12.75">
      <c r="A3010" s="112"/>
      <c r="B3010" s="113"/>
    </row>
    <row r="3011" spans="1:2" ht="12.75">
      <c r="A3011" s="112"/>
      <c r="B3011" s="113"/>
    </row>
    <row r="3012" spans="1:2" ht="12.75">
      <c r="A3012" s="112"/>
      <c r="B3012" s="113"/>
    </row>
    <row r="3013" spans="1:2" ht="12.75">
      <c r="A3013" s="112"/>
      <c r="B3013" s="113"/>
    </row>
    <row r="3014" spans="1:2" ht="12.75">
      <c r="A3014" s="112"/>
      <c r="B3014" s="113"/>
    </row>
    <row r="3015" spans="1:2" ht="12.75">
      <c r="A3015" s="112"/>
      <c r="B3015" s="113"/>
    </row>
    <row r="3016" spans="1:2" ht="12.75">
      <c r="A3016" s="112"/>
      <c r="B3016" s="113"/>
    </row>
    <row r="3017" spans="1:2" ht="12.75">
      <c r="A3017" s="112"/>
      <c r="B3017" s="113"/>
    </row>
    <row r="3018" spans="1:2" ht="12.75">
      <c r="A3018" s="112"/>
      <c r="B3018" s="113"/>
    </row>
    <row r="3019" spans="1:2" ht="12.75">
      <c r="A3019" s="112"/>
      <c r="B3019" s="113"/>
    </row>
    <row r="3020" spans="1:2" ht="12.75">
      <c r="A3020" s="112"/>
      <c r="B3020" s="113"/>
    </row>
    <row r="3021" spans="1:2" ht="12.75">
      <c r="A3021" s="112"/>
      <c r="B3021" s="113"/>
    </row>
    <row r="3022" spans="1:2" ht="12.75">
      <c r="A3022" s="112"/>
      <c r="B3022" s="113"/>
    </row>
    <row r="3023" spans="1:2" ht="12.75">
      <c r="A3023" s="112"/>
      <c r="B3023" s="113"/>
    </row>
    <row r="3024" spans="1:2" ht="12.75">
      <c r="A3024" s="112"/>
      <c r="B3024" s="113"/>
    </row>
    <row r="3025" spans="1:2" ht="12.75">
      <c r="A3025" s="112"/>
      <c r="B3025" s="113"/>
    </row>
    <row r="3026" spans="1:2" ht="12.75">
      <c r="A3026" s="112"/>
      <c r="B3026" s="113"/>
    </row>
    <row r="3027" spans="1:2" ht="12.75">
      <c r="A3027" s="112"/>
      <c r="B3027" s="113"/>
    </row>
    <row r="3028" spans="1:2" ht="12.75">
      <c r="A3028" s="112"/>
      <c r="B3028" s="113"/>
    </row>
    <row r="3029" spans="1:2" ht="12.75">
      <c r="A3029" s="112"/>
      <c r="B3029" s="113"/>
    </row>
    <row r="3030" spans="1:2" ht="12.75">
      <c r="A3030" s="112"/>
      <c r="B3030" s="113"/>
    </row>
    <row r="3031" spans="1:2" ht="12.75">
      <c r="A3031" s="112"/>
      <c r="B3031" s="113"/>
    </row>
    <row r="3032" spans="1:2" ht="12.75">
      <c r="A3032" s="112"/>
      <c r="B3032" s="113"/>
    </row>
    <row r="3033" spans="1:2" ht="12.75">
      <c r="A3033" s="112"/>
      <c r="B3033" s="113"/>
    </row>
    <row r="3034" spans="1:2" ht="12.75">
      <c r="A3034" s="112"/>
      <c r="B3034" s="113"/>
    </row>
    <row r="3035" spans="1:2" ht="12.75">
      <c r="A3035" s="112"/>
      <c r="B3035" s="113"/>
    </row>
    <row r="3036" spans="1:2" ht="12.75">
      <c r="A3036" s="112"/>
      <c r="B3036" s="113"/>
    </row>
    <row r="3037" spans="1:2" ht="12.75">
      <c r="A3037" s="112"/>
      <c r="B3037" s="113"/>
    </row>
    <row r="3038" spans="1:2" ht="12.75">
      <c r="A3038" s="112"/>
      <c r="B3038" s="113"/>
    </row>
    <row r="3039" spans="1:2" ht="12.75">
      <c r="A3039" s="112"/>
      <c r="B3039" s="113"/>
    </row>
    <row r="3040" spans="1:2" ht="12.75">
      <c r="A3040" s="112"/>
      <c r="B3040" s="113"/>
    </row>
    <row r="3041" spans="1:2" ht="12.75">
      <c r="A3041" s="112"/>
      <c r="B3041" s="113"/>
    </row>
    <row r="3042" spans="1:2" ht="12.75">
      <c r="A3042" s="112"/>
      <c r="B3042" s="113"/>
    </row>
    <row r="3043" spans="1:2" ht="12.75">
      <c r="A3043" s="112"/>
      <c r="B3043" s="113"/>
    </row>
    <row r="3044" spans="1:2" ht="12.75">
      <c r="A3044" s="112"/>
      <c r="B3044" s="113"/>
    </row>
    <row r="3045" spans="1:2" ht="12.75">
      <c r="A3045" s="112"/>
      <c r="B3045" s="113"/>
    </row>
    <row r="3046" spans="1:2" ht="12.75">
      <c r="A3046" s="112"/>
      <c r="B3046" s="113"/>
    </row>
    <row r="3047" spans="1:2" ht="12.75">
      <c r="A3047" s="112"/>
      <c r="B3047" s="113"/>
    </row>
    <row r="3048" spans="1:2" ht="12.75">
      <c r="A3048" s="112"/>
      <c r="B3048" s="113"/>
    </row>
    <row r="3049" spans="1:2" ht="12.75">
      <c r="A3049" s="112"/>
      <c r="B3049" s="113"/>
    </row>
    <row r="3050" spans="1:2" ht="12.75">
      <c r="A3050" s="112"/>
      <c r="B3050" s="113"/>
    </row>
    <row r="3051" spans="1:2" ht="12.75">
      <c r="A3051" s="112"/>
      <c r="B3051" s="113"/>
    </row>
    <row r="3052" spans="1:2" ht="12.75">
      <c r="A3052" s="112"/>
      <c r="B3052" s="113"/>
    </row>
    <row r="3053" spans="1:2" ht="12.75">
      <c r="A3053" s="112"/>
      <c r="B3053" s="113"/>
    </row>
    <row r="3054" spans="1:2" ht="12.75">
      <c r="A3054" s="112"/>
      <c r="B3054" s="113"/>
    </row>
    <row r="3055" spans="1:2" ht="12.75">
      <c r="A3055" s="112"/>
      <c r="B3055" s="113"/>
    </row>
    <row r="3056" spans="1:2" ht="12.75">
      <c r="A3056" s="112"/>
      <c r="B3056" s="113"/>
    </row>
    <row r="3057" spans="1:2" ht="12.75">
      <c r="A3057" s="112"/>
      <c r="B3057" s="113"/>
    </row>
    <row r="3058" spans="1:2" ht="12.75">
      <c r="A3058" s="112"/>
      <c r="B3058" s="113"/>
    </row>
    <row r="3059" spans="1:2" ht="12.75">
      <c r="A3059" s="112"/>
      <c r="B3059" s="113"/>
    </row>
    <row r="3060" spans="1:2" ht="12.75">
      <c r="A3060" s="112"/>
      <c r="B3060" s="113"/>
    </row>
    <row r="3061" spans="1:2" ht="12.75">
      <c r="A3061" s="112"/>
      <c r="B3061" s="113"/>
    </row>
    <row r="3062" spans="1:2" ht="12.75">
      <c r="A3062" s="112"/>
      <c r="B3062" s="113"/>
    </row>
    <row r="3063" spans="1:2" ht="12.75">
      <c r="A3063" s="112"/>
      <c r="B3063" s="113"/>
    </row>
    <row r="3064" spans="1:2" ht="12.75">
      <c r="A3064" s="112"/>
      <c r="B3064" s="113"/>
    </row>
    <row r="3065" spans="1:2" ht="12.75">
      <c r="A3065" s="112"/>
      <c r="B3065" s="113"/>
    </row>
    <row r="3066" spans="1:2" ht="12.75">
      <c r="A3066" s="112"/>
      <c r="B3066" s="113"/>
    </row>
    <row r="3067" spans="1:2" ht="12.75">
      <c r="A3067" s="112"/>
      <c r="B3067" s="113"/>
    </row>
    <row r="3068" spans="1:2" ht="12.75">
      <c r="A3068" s="112"/>
      <c r="B3068" s="113"/>
    </row>
    <row r="3069" spans="1:2" ht="12.75">
      <c r="A3069" s="112"/>
      <c r="B3069" s="113"/>
    </row>
    <row r="3070" spans="1:2" ht="12.75">
      <c r="A3070" s="112"/>
      <c r="B3070" s="113"/>
    </row>
    <row r="3071" spans="1:2" ht="12.75">
      <c r="A3071" s="112"/>
      <c r="B3071" s="113"/>
    </row>
    <row r="3072" spans="1:2" ht="12.75">
      <c r="A3072" s="112"/>
      <c r="B3072" s="113"/>
    </row>
    <row r="3073" spans="1:2" ht="12.75">
      <c r="A3073" s="112"/>
      <c r="B3073" s="113"/>
    </row>
    <row r="3074" spans="1:2" ht="12.75">
      <c r="A3074" s="112"/>
      <c r="B3074" s="113"/>
    </row>
    <row r="3075" spans="1:2" ht="12.75">
      <c r="A3075" s="112"/>
      <c r="B3075" s="113"/>
    </row>
    <row r="3076" spans="1:2" ht="12.75">
      <c r="A3076" s="112"/>
      <c r="B3076" s="113"/>
    </row>
    <row r="3077" spans="1:2" ht="12.75">
      <c r="A3077" s="112"/>
      <c r="B3077" s="113"/>
    </row>
    <row r="3078" spans="1:2" ht="12.75">
      <c r="A3078" s="112"/>
      <c r="B3078" s="113"/>
    </row>
    <row r="3079" spans="1:2" ht="12.75">
      <c r="A3079" s="112"/>
      <c r="B3079" s="113"/>
    </row>
    <row r="3080" spans="1:2" ht="12.75">
      <c r="A3080" s="112"/>
      <c r="B3080" s="113"/>
    </row>
    <row r="3081" spans="1:2" ht="12.75">
      <c r="A3081" s="112"/>
      <c r="B3081" s="113"/>
    </row>
    <row r="3082" spans="1:2" ht="12.75">
      <c r="A3082" s="112"/>
      <c r="B3082" s="113"/>
    </row>
    <row r="3083" spans="1:2" ht="12.75">
      <c r="A3083" s="112"/>
      <c r="B3083" s="113"/>
    </row>
    <row r="3084" spans="1:2" ht="12.75">
      <c r="A3084" s="112"/>
      <c r="B3084" s="113"/>
    </row>
    <row r="3085" spans="1:2" ht="12.75">
      <c r="A3085" s="112"/>
      <c r="B3085" s="113"/>
    </row>
    <row r="3086" spans="1:2" ht="12.75">
      <c r="A3086" s="112"/>
      <c r="B3086" s="113"/>
    </row>
    <row r="3087" spans="1:2" ht="12.75">
      <c r="A3087" s="112"/>
      <c r="B3087" s="113"/>
    </row>
    <row r="3088" spans="1:2" ht="12.75">
      <c r="A3088" s="112"/>
      <c r="B3088" s="113"/>
    </row>
    <row r="3089" spans="1:2" ht="12.75">
      <c r="A3089" s="112"/>
      <c r="B3089" s="113"/>
    </row>
    <row r="3090" spans="1:2" ht="12.75">
      <c r="A3090" s="112"/>
      <c r="B3090" s="113"/>
    </row>
    <row r="3091" spans="1:2" ht="12.75">
      <c r="A3091" s="112"/>
      <c r="B3091" s="113"/>
    </row>
    <row r="3092" spans="1:2" ht="12.75">
      <c r="A3092" s="112"/>
      <c r="B3092" s="113"/>
    </row>
    <row r="3093" spans="1:2" ht="12.75">
      <c r="A3093" s="112"/>
      <c r="B3093" s="113"/>
    </row>
    <row r="3094" spans="1:2" ht="12.75">
      <c r="A3094" s="112"/>
      <c r="B3094" s="113"/>
    </row>
    <row r="3095" spans="1:2" ht="12.75">
      <c r="A3095" s="112"/>
      <c r="B3095" s="113"/>
    </row>
    <row r="3096" spans="1:2" ht="12.75">
      <c r="A3096" s="112"/>
      <c r="B3096" s="113"/>
    </row>
    <row r="3097" spans="1:2" ht="12.75">
      <c r="A3097" s="112"/>
      <c r="B3097" s="113"/>
    </row>
    <row r="3098" spans="1:2" ht="12.75">
      <c r="A3098" s="112"/>
      <c r="B3098" s="113"/>
    </row>
    <row r="3099" spans="1:2" ht="12.75">
      <c r="A3099" s="112"/>
      <c r="B3099" s="113"/>
    </row>
    <row r="3100" spans="1:2" ht="12.75">
      <c r="A3100" s="112"/>
      <c r="B3100" s="113"/>
    </row>
    <row r="3101" spans="1:2" ht="12.75">
      <c r="A3101" s="112"/>
      <c r="B3101" s="113"/>
    </row>
    <row r="3102" spans="1:2" ht="12.75">
      <c r="A3102" s="112"/>
      <c r="B3102" s="113"/>
    </row>
    <row r="3103" spans="1:2" ht="12.75">
      <c r="A3103" s="112"/>
      <c r="B3103" s="113"/>
    </row>
    <row r="3104" spans="1:2" ht="12.75">
      <c r="A3104" s="112"/>
      <c r="B3104" s="113"/>
    </row>
    <row r="3105" spans="1:2" ht="12.75">
      <c r="A3105" s="112"/>
      <c r="B3105" s="113"/>
    </row>
    <row r="3106" spans="1:2" ht="12.75">
      <c r="A3106" s="112"/>
      <c r="B3106" s="113"/>
    </row>
    <row r="3107" spans="1:2" ht="12.75">
      <c r="A3107" s="112"/>
      <c r="B3107" s="113"/>
    </row>
    <row r="3108" spans="1:2" ht="12.75">
      <c r="A3108" s="112"/>
      <c r="B3108" s="113"/>
    </row>
    <row r="3109" spans="1:2" ht="12.75">
      <c r="A3109" s="112"/>
      <c r="B3109" s="113"/>
    </row>
    <row r="3110" spans="1:2" ht="12.75">
      <c r="A3110" s="112"/>
      <c r="B3110" s="113"/>
    </row>
    <row r="3111" spans="1:2" ht="12.75">
      <c r="A3111" s="112"/>
      <c r="B3111" s="113"/>
    </row>
    <row r="3112" spans="1:2" ht="12.75">
      <c r="A3112" s="112"/>
      <c r="B3112" s="113"/>
    </row>
    <row r="3113" spans="1:2" ht="12.75">
      <c r="A3113" s="112"/>
      <c r="B3113" s="113"/>
    </row>
    <row r="3114" spans="1:2" ht="12.75">
      <c r="A3114" s="112"/>
      <c r="B3114" s="113"/>
    </row>
    <row r="3115" spans="1:2" ht="12.75">
      <c r="A3115" s="112"/>
      <c r="B3115" s="113"/>
    </row>
    <row r="3116" spans="1:2" ht="12.75">
      <c r="A3116" s="112"/>
      <c r="B3116" s="113"/>
    </row>
    <row r="3117" spans="1:2" ht="12.75">
      <c r="A3117" s="112"/>
      <c r="B3117" s="113"/>
    </row>
    <row r="3118" spans="1:2" ht="12.75">
      <c r="A3118" s="112"/>
      <c r="B3118" s="113"/>
    </row>
    <row r="3119" spans="1:2" ht="12.75">
      <c r="A3119" s="112"/>
      <c r="B3119" s="113"/>
    </row>
    <row r="3120" spans="1:2" ht="12.75">
      <c r="A3120" s="112"/>
      <c r="B3120" s="113"/>
    </row>
    <row r="3121" spans="1:2" ht="12.75">
      <c r="A3121" s="112"/>
      <c r="B3121" s="113"/>
    </row>
    <row r="3122" spans="1:2" ht="12.75">
      <c r="A3122" s="112"/>
      <c r="B3122" s="113"/>
    </row>
    <row r="3123" spans="1:2" ht="12.75">
      <c r="A3123" s="112"/>
      <c r="B3123" s="113"/>
    </row>
    <row r="3124" spans="1:2" ht="12.75">
      <c r="A3124" s="112"/>
      <c r="B3124" s="113"/>
    </row>
    <row r="3125" spans="1:2" ht="12.75">
      <c r="A3125" s="112"/>
      <c r="B3125" s="113"/>
    </row>
    <row r="3126" spans="1:2" ht="12.75">
      <c r="A3126" s="112"/>
      <c r="B3126" s="113"/>
    </row>
    <row r="3127" spans="1:2" ht="12.75">
      <c r="A3127" s="112"/>
      <c r="B3127" s="113"/>
    </row>
    <row r="3128" spans="1:2" ht="12.75">
      <c r="A3128" s="112"/>
      <c r="B3128" s="113"/>
    </row>
    <row r="3129" spans="1:2" ht="12.75">
      <c r="A3129" s="112"/>
      <c r="B3129" s="113"/>
    </row>
    <row r="3130" spans="1:2" ht="12.75">
      <c r="A3130" s="112"/>
      <c r="B3130" s="113"/>
    </row>
    <row r="3131" spans="1:2" ht="12.75">
      <c r="A3131" s="112"/>
      <c r="B3131" s="113"/>
    </row>
    <row r="3132" spans="1:2" ht="12.75">
      <c r="A3132" s="112"/>
      <c r="B3132" s="113"/>
    </row>
    <row r="3133" spans="1:2" ht="12.75">
      <c r="A3133" s="112"/>
      <c r="B3133" s="113"/>
    </row>
    <row r="3134" spans="1:2" ht="12.75">
      <c r="A3134" s="112"/>
      <c r="B3134" s="113"/>
    </row>
    <row r="3135" spans="1:2" ht="12.75">
      <c r="A3135" s="112"/>
      <c r="B3135" s="113"/>
    </row>
    <row r="3136" spans="1:2" ht="12.75">
      <c r="A3136" s="112"/>
      <c r="B3136" s="113"/>
    </row>
    <row r="3137" spans="1:2" ht="12.75">
      <c r="A3137" s="112"/>
      <c r="B3137" s="113"/>
    </row>
    <row r="3138" spans="1:2" ht="12.75">
      <c r="A3138" s="112"/>
      <c r="B3138" s="113"/>
    </row>
    <row r="3139" spans="1:2" ht="12.75">
      <c r="A3139" s="112"/>
      <c r="B3139" s="113"/>
    </row>
    <row r="3140" spans="1:2" ht="12.75">
      <c r="A3140" s="112"/>
      <c r="B3140" s="113"/>
    </row>
    <row r="3141" spans="1:2" ht="12.75">
      <c r="A3141" s="112"/>
      <c r="B3141" s="113"/>
    </row>
    <row r="3142" spans="1:2" ht="12.75">
      <c r="A3142" s="112"/>
      <c r="B3142" s="113"/>
    </row>
    <row r="3143" spans="1:2" ht="12.75">
      <c r="A3143" s="112"/>
      <c r="B3143" s="113"/>
    </row>
    <row r="3144" spans="1:2" ht="12.75">
      <c r="A3144" s="112"/>
      <c r="B3144" s="113"/>
    </row>
    <row r="3145" spans="1:2" ht="12.75">
      <c r="A3145" s="112"/>
      <c r="B3145" s="113"/>
    </row>
    <row r="3146" spans="1:2" ht="12.75">
      <c r="A3146" s="112"/>
      <c r="B3146" s="113"/>
    </row>
    <row r="3147" spans="1:2" ht="12.75">
      <c r="A3147" s="112"/>
      <c r="B3147" s="113"/>
    </row>
    <row r="3148" spans="1:2" ht="12.75">
      <c r="A3148" s="112"/>
      <c r="B3148" s="113"/>
    </row>
    <row r="3149" spans="1:2" ht="12.75">
      <c r="A3149" s="112"/>
      <c r="B3149" s="113"/>
    </row>
    <row r="3150" spans="1:2" ht="12.75">
      <c r="A3150" s="112"/>
      <c r="B3150" s="113"/>
    </row>
    <row r="3151" spans="1:2" ht="12.75">
      <c r="A3151" s="112"/>
      <c r="B3151" s="113"/>
    </row>
    <row r="3152" spans="1:2" ht="12.75">
      <c r="A3152" s="112"/>
      <c r="B3152" s="113"/>
    </row>
    <row r="3153" spans="1:2" ht="12.75">
      <c r="A3153" s="112"/>
      <c r="B3153" s="113"/>
    </row>
    <row r="3154" spans="1:2" ht="12.75">
      <c r="A3154" s="112"/>
      <c r="B3154" s="113"/>
    </row>
    <row r="3155" spans="1:2" ht="12.75">
      <c r="A3155" s="112"/>
      <c r="B3155" s="113"/>
    </row>
    <row r="3156" spans="1:2" ht="12.75">
      <c r="A3156" s="112"/>
      <c r="B3156" s="113"/>
    </row>
    <row r="3157" spans="1:2" ht="12.75">
      <c r="A3157" s="112"/>
      <c r="B3157" s="113"/>
    </row>
    <row r="3158" spans="1:2" ht="12.75">
      <c r="A3158" s="112"/>
      <c r="B3158" s="113"/>
    </row>
    <row r="3159" spans="1:2" ht="12.75">
      <c r="A3159" s="112"/>
      <c r="B3159" s="113"/>
    </row>
    <row r="3160" spans="1:2" ht="12.75">
      <c r="A3160" s="112"/>
      <c r="B3160" s="113"/>
    </row>
    <row r="3161" spans="1:2" ht="12.75">
      <c r="A3161" s="112"/>
      <c r="B3161" s="113"/>
    </row>
    <row r="3162" spans="1:2" ht="12.75">
      <c r="A3162" s="112"/>
      <c r="B3162" s="113"/>
    </row>
    <row r="3163" spans="1:2" ht="12.75">
      <c r="A3163" s="112"/>
      <c r="B3163" s="113"/>
    </row>
    <row r="3164" spans="1:2" ht="12.75">
      <c r="A3164" s="112"/>
      <c r="B3164" s="113"/>
    </row>
    <row r="3165" spans="1:2" ht="12.75">
      <c r="A3165" s="112"/>
      <c r="B3165" s="113"/>
    </row>
    <row r="3166" spans="1:2" ht="12.75">
      <c r="A3166" s="112"/>
      <c r="B3166" s="113"/>
    </row>
    <row r="3167" spans="1:2" ht="12.75">
      <c r="A3167" s="112"/>
      <c r="B3167" s="113"/>
    </row>
    <row r="3168" spans="1:2" ht="12.75">
      <c r="A3168" s="112"/>
      <c r="B3168" s="113"/>
    </row>
    <row r="3169" spans="1:2" ht="12.75">
      <c r="A3169" s="112"/>
      <c r="B3169" s="113"/>
    </row>
    <row r="3170" spans="1:2" ht="12.75">
      <c r="A3170" s="112"/>
      <c r="B3170" s="113"/>
    </row>
    <row r="3171" spans="1:2" ht="12.75">
      <c r="A3171" s="112"/>
      <c r="B3171" s="113"/>
    </row>
    <row r="3172" spans="1:2" ht="12.75">
      <c r="A3172" s="112"/>
      <c r="B3172" s="113"/>
    </row>
    <row r="3173" spans="1:2" ht="12.75">
      <c r="A3173" s="112"/>
      <c r="B3173" s="113"/>
    </row>
    <row r="3174" spans="1:2" ht="12.75">
      <c r="A3174" s="112"/>
      <c r="B3174" s="113"/>
    </row>
    <row r="3175" spans="1:2" ht="12.75">
      <c r="A3175" s="112"/>
      <c r="B3175" s="113"/>
    </row>
    <row r="3176" spans="1:2" ht="12.75">
      <c r="A3176" s="112"/>
      <c r="B3176" s="113"/>
    </row>
    <row r="3177" spans="1:2" ht="12.75">
      <c r="A3177" s="112"/>
      <c r="B3177" s="113"/>
    </row>
    <row r="3178" spans="1:2" ht="12.75">
      <c r="A3178" s="112"/>
      <c r="B3178" s="113"/>
    </row>
    <row r="3179" spans="1:2" ht="12.75">
      <c r="A3179" s="112"/>
      <c r="B3179" s="113"/>
    </row>
    <row r="3180" spans="1:2" ht="12.75">
      <c r="A3180" s="112"/>
      <c r="B3180" s="113"/>
    </row>
    <row r="3181" spans="1:2" ht="12.75">
      <c r="A3181" s="112"/>
      <c r="B3181" s="113"/>
    </row>
    <row r="3182" spans="1:2" ht="12.75">
      <c r="A3182" s="112"/>
      <c r="B3182" s="113"/>
    </row>
    <row r="3183" spans="1:2" ht="12.75">
      <c r="A3183" s="112"/>
      <c r="B3183" s="113"/>
    </row>
    <row r="3184" spans="1:2" ht="12.75">
      <c r="A3184" s="112"/>
      <c r="B3184" s="113"/>
    </row>
    <row r="3185" spans="1:2" ht="12.75">
      <c r="A3185" s="112"/>
      <c r="B3185" s="113"/>
    </row>
    <row r="3186" spans="1:2" ht="12.75">
      <c r="A3186" s="112"/>
      <c r="B3186" s="113"/>
    </row>
    <row r="3187" spans="1:2" ht="12.75">
      <c r="A3187" s="112"/>
      <c r="B3187" s="113"/>
    </row>
    <row r="3188" spans="1:2" ht="12.75">
      <c r="A3188" s="112"/>
      <c r="B3188" s="113"/>
    </row>
    <row r="3189" spans="1:2" ht="12.75">
      <c r="A3189" s="112"/>
      <c r="B3189" s="113"/>
    </row>
    <row r="3190" spans="1:2" ht="12.75">
      <c r="A3190" s="112"/>
      <c r="B3190" s="113"/>
    </row>
    <row r="3191" spans="1:2" ht="12.75">
      <c r="A3191" s="112"/>
      <c r="B3191" s="113"/>
    </row>
    <row r="3192" spans="1:2" ht="12.75">
      <c r="A3192" s="112"/>
      <c r="B3192" s="113"/>
    </row>
    <row r="3193" spans="1:2" ht="12.75">
      <c r="A3193" s="112"/>
      <c r="B3193" s="113"/>
    </row>
    <row r="3194" spans="1:2" ht="12.75">
      <c r="A3194" s="112"/>
      <c r="B3194" s="113"/>
    </row>
    <row r="3195" spans="1:2" ht="12.75">
      <c r="A3195" s="112"/>
      <c r="B3195" s="113"/>
    </row>
    <row r="3196" spans="1:2" ht="12.75">
      <c r="A3196" s="112"/>
      <c r="B3196" s="113"/>
    </row>
    <row r="3197" spans="1:2" ht="12.75">
      <c r="A3197" s="112"/>
      <c r="B3197" s="113"/>
    </row>
    <row r="3198" spans="1:2" ht="12.75">
      <c r="A3198" s="112"/>
      <c r="B3198" s="113"/>
    </row>
    <row r="3199" spans="1:2" ht="12.75">
      <c r="A3199" s="112"/>
      <c r="B3199" s="113"/>
    </row>
    <row r="3200" spans="1:2" ht="12.75">
      <c r="A3200" s="112"/>
      <c r="B3200" s="113"/>
    </row>
    <row r="3201" spans="1:2" ht="12.75">
      <c r="A3201" s="112"/>
      <c r="B3201" s="113"/>
    </row>
    <row r="3202" spans="1:2" ht="12.75">
      <c r="A3202" s="112"/>
      <c r="B3202" s="113"/>
    </row>
    <row r="3203" spans="1:2" ht="12.75">
      <c r="A3203" s="112"/>
      <c r="B3203" s="113"/>
    </row>
    <row r="3204" spans="1:2" ht="12.75">
      <c r="A3204" s="112"/>
      <c r="B3204" s="113"/>
    </row>
    <row r="3205" spans="1:2" ht="12.75">
      <c r="A3205" s="112"/>
      <c r="B3205" s="113"/>
    </row>
    <row r="3206" spans="1:2" ht="12.75">
      <c r="A3206" s="112"/>
      <c r="B3206" s="113"/>
    </row>
    <row r="3207" spans="1:2" ht="12.75">
      <c r="A3207" s="112"/>
      <c r="B3207" s="113"/>
    </row>
    <row r="3208" spans="1:2" ht="12.75">
      <c r="A3208" s="112"/>
      <c r="B3208" s="113"/>
    </row>
    <row r="3209" spans="1:2" ht="12.75">
      <c r="A3209" s="112"/>
      <c r="B3209" s="113"/>
    </row>
    <row r="3210" spans="1:2" ht="12.75">
      <c r="A3210" s="112"/>
      <c r="B3210" s="113"/>
    </row>
    <row r="3211" spans="1:2" ht="12.75">
      <c r="A3211" s="112"/>
      <c r="B3211" s="113"/>
    </row>
    <row r="3212" spans="1:2" ht="12.75">
      <c r="A3212" s="112"/>
      <c r="B3212" s="113"/>
    </row>
    <row r="3213" spans="1:2" ht="12.75">
      <c r="A3213" s="112"/>
      <c r="B3213" s="113"/>
    </row>
    <row r="3214" spans="1:2" ht="12.75">
      <c r="A3214" s="112"/>
      <c r="B3214" s="113"/>
    </row>
    <row r="3215" spans="1:2" ht="12.75">
      <c r="A3215" s="112"/>
      <c r="B3215" s="113"/>
    </row>
    <row r="3216" spans="1:2" ht="12.75">
      <c r="A3216" s="112"/>
      <c r="B3216" s="113"/>
    </row>
    <row r="3217" spans="1:2" ht="12.75">
      <c r="A3217" s="112"/>
      <c r="B3217" s="113"/>
    </row>
    <row r="3218" spans="1:2" ht="12.75">
      <c r="A3218" s="112"/>
      <c r="B3218" s="113"/>
    </row>
    <row r="3219" spans="1:2" ht="12.75">
      <c r="A3219" s="112"/>
      <c r="B3219" s="113"/>
    </row>
    <row r="3220" spans="1:2" ht="12.75">
      <c r="A3220" s="112"/>
      <c r="B3220" s="113"/>
    </row>
    <row r="3221" spans="1:2" ht="12.75">
      <c r="A3221" s="112"/>
      <c r="B3221" s="113"/>
    </row>
    <row r="3222" spans="1:2" ht="12.75">
      <c r="A3222" s="112"/>
      <c r="B3222" s="113"/>
    </row>
    <row r="3223" spans="1:2" ht="12.75">
      <c r="A3223" s="112"/>
      <c r="B3223" s="113"/>
    </row>
    <row r="3224" spans="1:2" ht="12.75">
      <c r="A3224" s="112"/>
      <c r="B3224" s="113"/>
    </row>
    <row r="3225" spans="1:2" ht="12.75">
      <c r="A3225" s="112"/>
      <c r="B3225" s="113"/>
    </row>
    <row r="3226" spans="1:2" ht="12.75">
      <c r="A3226" s="112"/>
      <c r="B3226" s="113"/>
    </row>
    <row r="3227" spans="1:2" ht="12.75">
      <c r="A3227" s="112"/>
      <c r="B3227" s="113"/>
    </row>
    <row r="3228" spans="1:2" ht="12.75">
      <c r="A3228" s="112"/>
      <c r="B3228" s="113"/>
    </row>
    <row r="3229" spans="1:2" ht="12.75">
      <c r="A3229" s="112"/>
      <c r="B3229" s="113"/>
    </row>
    <row r="3230" spans="1:2" ht="12.75">
      <c r="A3230" s="112"/>
      <c r="B3230" s="113"/>
    </row>
    <row r="3231" spans="1:2" ht="12.75">
      <c r="A3231" s="112"/>
      <c r="B3231" s="113"/>
    </row>
    <row r="3232" spans="1:2" ht="12.75">
      <c r="A3232" s="112"/>
      <c r="B3232" s="113"/>
    </row>
    <row r="3233" spans="1:2" ht="12.75">
      <c r="A3233" s="112"/>
      <c r="B3233" s="113"/>
    </row>
    <row r="3234" spans="1:2" ht="12.75">
      <c r="A3234" s="112"/>
      <c r="B3234" s="113"/>
    </row>
    <row r="3235" spans="1:2" ht="12.75">
      <c r="A3235" s="112"/>
      <c r="B3235" s="113"/>
    </row>
    <row r="3236" spans="1:2" ht="12.75">
      <c r="A3236" s="112"/>
      <c r="B3236" s="113"/>
    </row>
    <row r="3237" spans="1:2" ht="12.75">
      <c r="A3237" s="112"/>
      <c r="B3237" s="113"/>
    </row>
    <row r="3238" spans="1:2" ht="12.75">
      <c r="A3238" s="112"/>
      <c r="B3238" s="113"/>
    </row>
    <row r="3239" spans="1:2" ht="12.75">
      <c r="A3239" s="112"/>
      <c r="B3239" s="113"/>
    </row>
    <row r="3240" spans="1:2" ht="12.75">
      <c r="A3240" s="112"/>
      <c r="B3240" s="113"/>
    </row>
    <row r="3241" spans="1:2" ht="12.75">
      <c r="A3241" s="112"/>
      <c r="B3241" s="113"/>
    </row>
    <row r="3242" spans="1:2" ht="12.75">
      <c r="A3242" s="112"/>
      <c r="B3242" s="113"/>
    </row>
    <row r="3243" spans="1:2" ht="12.75">
      <c r="A3243" s="112"/>
      <c r="B3243" s="113"/>
    </row>
    <row r="3244" spans="1:2" ht="12.75">
      <c r="A3244" s="112"/>
      <c r="B3244" s="113"/>
    </row>
    <row r="3245" spans="1:2" ht="12.75">
      <c r="A3245" s="112"/>
      <c r="B3245" s="113"/>
    </row>
    <row r="3246" spans="1:2" ht="12.75">
      <c r="A3246" s="112"/>
      <c r="B3246" s="113"/>
    </row>
    <row r="3247" spans="1:2" ht="12.75">
      <c r="A3247" s="112"/>
      <c r="B3247" s="113"/>
    </row>
    <row r="3248" spans="1:2" ht="12.75">
      <c r="A3248" s="112"/>
      <c r="B3248" s="113"/>
    </row>
    <row r="3249" spans="1:2" ht="12.75">
      <c r="A3249" s="112"/>
      <c r="B3249" s="113"/>
    </row>
    <row r="3250" spans="1:2" ht="12.75">
      <c r="A3250" s="112"/>
      <c r="B3250" s="113"/>
    </row>
    <row r="3251" spans="1:2" ht="12.75">
      <c r="A3251" s="112"/>
      <c r="B3251" s="113"/>
    </row>
    <row r="3252" spans="1:2" ht="12.75">
      <c r="A3252" s="112"/>
      <c r="B3252" s="113"/>
    </row>
    <row r="3253" spans="1:2" ht="12.75">
      <c r="A3253" s="112"/>
      <c r="B3253" s="113"/>
    </row>
    <row r="3254" spans="1:2" ht="12.75">
      <c r="A3254" s="112"/>
      <c r="B3254" s="113"/>
    </row>
    <row r="3255" spans="1:2" ht="12.75">
      <c r="A3255" s="112"/>
      <c r="B3255" s="113"/>
    </row>
    <row r="3256" spans="1:2" ht="12.75">
      <c r="A3256" s="112"/>
      <c r="B3256" s="113"/>
    </row>
    <row r="3257" spans="1:2" ht="12.75">
      <c r="A3257" s="112"/>
      <c r="B3257" s="113"/>
    </row>
    <row r="3258" spans="1:2" ht="12.75">
      <c r="A3258" s="112"/>
      <c r="B3258" s="113"/>
    </row>
    <row r="3259" spans="1:2" ht="12.75">
      <c r="A3259" s="112"/>
      <c r="B3259" s="113"/>
    </row>
    <row r="3260" spans="1:2" ht="12.75">
      <c r="A3260" s="112"/>
      <c r="B3260" s="113"/>
    </row>
    <row r="3261" spans="1:2" ht="12.75">
      <c r="A3261" s="112"/>
      <c r="B3261" s="113"/>
    </row>
    <row r="3262" spans="1:2" ht="12.75">
      <c r="A3262" s="112"/>
      <c r="B3262" s="113"/>
    </row>
    <row r="3263" spans="1:2" ht="12.75">
      <c r="A3263" s="112"/>
      <c r="B3263" s="113"/>
    </row>
    <row r="3264" spans="1:2" ht="12.75">
      <c r="A3264" s="112"/>
      <c r="B3264" s="113"/>
    </row>
    <row r="3265" spans="1:2" ht="12.75">
      <c r="A3265" s="112"/>
      <c r="B3265" s="113"/>
    </row>
    <row r="3266" spans="1:2" ht="12.75">
      <c r="A3266" s="112"/>
      <c r="B3266" s="113"/>
    </row>
    <row r="3267" spans="1:2" ht="12.75">
      <c r="A3267" s="112"/>
      <c r="B3267" s="113"/>
    </row>
    <row r="3268" spans="1:2" ht="12.75">
      <c r="A3268" s="112"/>
      <c r="B3268" s="113"/>
    </row>
    <row r="3269" spans="1:2" ht="12.75">
      <c r="A3269" s="112"/>
      <c r="B3269" s="113"/>
    </row>
    <row r="3270" spans="1:2" ht="12.75">
      <c r="A3270" s="112"/>
      <c r="B3270" s="113"/>
    </row>
    <row r="3271" spans="1:2" ht="12.75">
      <c r="A3271" s="112"/>
      <c r="B3271" s="113"/>
    </row>
    <row r="3272" spans="1:2" ht="12.75">
      <c r="A3272" s="112"/>
      <c r="B3272" s="113"/>
    </row>
    <row r="3273" spans="1:2" ht="12.75">
      <c r="A3273" s="112"/>
      <c r="B3273" s="113"/>
    </row>
  </sheetData>
  <sheetProtection/>
  <mergeCells count="2057">
    <mergeCell ref="B1:AM1"/>
    <mergeCell ref="B2:AM2"/>
    <mergeCell ref="AF3:AG3"/>
    <mergeCell ref="AF4:AG4"/>
    <mergeCell ref="AF5:AG5"/>
    <mergeCell ref="T4:U4"/>
    <mergeCell ref="AB3:AC3"/>
    <mergeCell ref="P3:Q3"/>
    <mergeCell ref="X5:Y5"/>
    <mergeCell ref="T3:U3"/>
    <mergeCell ref="AL3:AM3"/>
    <mergeCell ref="AL4:AM4"/>
    <mergeCell ref="AL5:AM5"/>
    <mergeCell ref="R3:S3"/>
    <mergeCell ref="AD3:AE3"/>
    <mergeCell ref="AD4:AE4"/>
    <mergeCell ref="AD5:AE5"/>
    <mergeCell ref="AJ3:AK3"/>
    <mergeCell ref="V3:W3"/>
    <mergeCell ref="V4:W4"/>
    <mergeCell ref="V5:W5"/>
    <mergeCell ref="A3222:B3222"/>
    <mergeCell ref="R4:S4"/>
    <mergeCell ref="X3:Y3"/>
    <mergeCell ref="A3223:B3223"/>
    <mergeCell ref="A3224:B3224"/>
    <mergeCell ref="A3216:B3216"/>
    <mergeCell ref="A3217:B3217"/>
    <mergeCell ref="A3218:B3218"/>
    <mergeCell ref="A3219:B3219"/>
    <mergeCell ref="A3225:B3225"/>
    <mergeCell ref="A3237:B3237"/>
    <mergeCell ref="A3234:B3234"/>
    <mergeCell ref="A3236:B3236"/>
    <mergeCell ref="A3229:B3229"/>
    <mergeCell ref="A3260:B3260"/>
    <mergeCell ref="A3255:B3255"/>
    <mergeCell ref="A3256:B3256"/>
    <mergeCell ref="A3259:B3259"/>
    <mergeCell ref="A3240:B3240"/>
    <mergeCell ref="A3249:B3249"/>
    <mergeCell ref="A3252:B3252"/>
    <mergeCell ref="A3251:B3251"/>
    <mergeCell ref="A3245:B3245"/>
    <mergeCell ref="A3243:B3243"/>
    <mergeCell ref="A3261:B3261"/>
    <mergeCell ref="A3258:B3258"/>
    <mergeCell ref="A3262:B3262"/>
    <mergeCell ref="L3:M3"/>
    <mergeCell ref="L5:M5"/>
    <mergeCell ref="A3248:B3248"/>
    <mergeCell ref="A3257:B3257"/>
    <mergeCell ref="A3247:B3247"/>
    <mergeCell ref="A3246:B3246"/>
    <mergeCell ref="A3254:B3254"/>
    <mergeCell ref="A3244:B3244"/>
    <mergeCell ref="A3238:B3238"/>
    <mergeCell ref="A3270:B3270"/>
    <mergeCell ref="A3271:B3271"/>
    <mergeCell ref="A3272:B3272"/>
    <mergeCell ref="A3264:B3264"/>
    <mergeCell ref="A3265:B3265"/>
    <mergeCell ref="A3263:B3263"/>
    <mergeCell ref="A3273:B3273"/>
    <mergeCell ref="A3266:B3266"/>
    <mergeCell ref="A3267:B3267"/>
    <mergeCell ref="A3268:B3268"/>
    <mergeCell ref="A3269:B3269"/>
    <mergeCell ref="A3231:B3231"/>
    <mergeCell ref="A3232:B3232"/>
    <mergeCell ref="A3233:B3233"/>
    <mergeCell ref="A3253:B3253"/>
    <mergeCell ref="A3250:B3250"/>
    <mergeCell ref="A3239:B3239"/>
    <mergeCell ref="A3226:B3226"/>
    <mergeCell ref="A3227:B3227"/>
    <mergeCell ref="A3228:B3228"/>
    <mergeCell ref="A3230:B3230"/>
    <mergeCell ref="A3242:B3242"/>
    <mergeCell ref="A3235:B3235"/>
    <mergeCell ref="A3241:B3241"/>
    <mergeCell ref="A3220:B3220"/>
    <mergeCell ref="A3221:B3221"/>
    <mergeCell ref="A3210:B3210"/>
    <mergeCell ref="A3211:B3211"/>
    <mergeCell ref="A3212:B3212"/>
    <mergeCell ref="A3213:B3213"/>
    <mergeCell ref="A3214:B3214"/>
    <mergeCell ref="A3215:B3215"/>
    <mergeCell ref="A3204:B3204"/>
    <mergeCell ref="A3205:B3205"/>
    <mergeCell ref="A3206:B3206"/>
    <mergeCell ref="A3207:B3207"/>
    <mergeCell ref="A3208:B3208"/>
    <mergeCell ref="A3209:B3209"/>
    <mergeCell ref="A3198:B3198"/>
    <mergeCell ref="A3199:B3199"/>
    <mergeCell ref="A3200:B3200"/>
    <mergeCell ref="A3201:B3201"/>
    <mergeCell ref="A3202:B3202"/>
    <mergeCell ref="A3203:B3203"/>
    <mergeCell ref="A3192:B3192"/>
    <mergeCell ref="A3193:B3193"/>
    <mergeCell ref="A3194:B3194"/>
    <mergeCell ref="A3195:B3195"/>
    <mergeCell ref="A3196:B3196"/>
    <mergeCell ref="A3197:B3197"/>
    <mergeCell ref="A3186:B3186"/>
    <mergeCell ref="A3187:B3187"/>
    <mergeCell ref="A3188:B3188"/>
    <mergeCell ref="A3189:B3189"/>
    <mergeCell ref="A3190:B3190"/>
    <mergeCell ref="A3191:B3191"/>
    <mergeCell ref="A3180:B3180"/>
    <mergeCell ref="A3181:B3181"/>
    <mergeCell ref="A3182:B3182"/>
    <mergeCell ref="A3183:B3183"/>
    <mergeCell ref="A3184:B3184"/>
    <mergeCell ref="A3185:B3185"/>
    <mergeCell ref="A3174:B3174"/>
    <mergeCell ref="A3175:B3175"/>
    <mergeCell ref="A3176:B3176"/>
    <mergeCell ref="A3177:B3177"/>
    <mergeCell ref="A3178:B3178"/>
    <mergeCell ref="A3179:B3179"/>
    <mergeCell ref="A3168:B3168"/>
    <mergeCell ref="A3169:B3169"/>
    <mergeCell ref="A3170:B3170"/>
    <mergeCell ref="A3171:B3171"/>
    <mergeCell ref="A3172:B3172"/>
    <mergeCell ref="A3173:B3173"/>
    <mergeCell ref="A3162:B3162"/>
    <mergeCell ref="A3163:B3163"/>
    <mergeCell ref="A3164:B3164"/>
    <mergeCell ref="A3165:B3165"/>
    <mergeCell ref="A3166:B3166"/>
    <mergeCell ref="A3167:B3167"/>
    <mergeCell ref="A3156:B3156"/>
    <mergeCell ref="A3157:B3157"/>
    <mergeCell ref="A3158:B3158"/>
    <mergeCell ref="A3159:B3159"/>
    <mergeCell ref="A3160:B3160"/>
    <mergeCell ref="A3161:B3161"/>
    <mergeCell ref="A3150:B3150"/>
    <mergeCell ref="A3151:B3151"/>
    <mergeCell ref="A3152:B3152"/>
    <mergeCell ref="A3153:B3153"/>
    <mergeCell ref="A3154:B3154"/>
    <mergeCell ref="A3155:B3155"/>
    <mergeCell ref="A3144:B3144"/>
    <mergeCell ref="A3145:B3145"/>
    <mergeCell ref="A3146:B3146"/>
    <mergeCell ref="A3147:B3147"/>
    <mergeCell ref="A3148:B3148"/>
    <mergeCell ref="A3149:B3149"/>
    <mergeCell ref="A3138:B3138"/>
    <mergeCell ref="A3139:B3139"/>
    <mergeCell ref="A3140:B3140"/>
    <mergeCell ref="A3141:B3141"/>
    <mergeCell ref="A3142:B3142"/>
    <mergeCell ref="A3143:B3143"/>
    <mergeCell ref="A3132:B3132"/>
    <mergeCell ref="A3133:B3133"/>
    <mergeCell ref="A3134:B3134"/>
    <mergeCell ref="A3135:B3135"/>
    <mergeCell ref="A3136:B3136"/>
    <mergeCell ref="A3137:B3137"/>
    <mergeCell ref="A3126:B3126"/>
    <mergeCell ref="A3127:B3127"/>
    <mergeCell ref="A3128:B3128"/>
    <mergeCell ref="A3129:B3129"/>
    <mergeCell ref="A3130:B3130"/>
    <mergeCell ref="A3131:B3131"/>
    <mergeCell ref="A3120:B3120"/>
    <mergeCell ref="A3121:B3121"/>
    <mergeCell ref="A3122:B3122"/>
    <mergeCell ref="A3123:B3123"/>
    <mergeCell ref="A3124:B3124"/>
    <mergeCell ref="A3125:B3125"/>
    <mergeCell ref="A3114:B3114"/>
    <mergeCell ref="A3115:B3115"/>
    <mergeCell ref="A3116:B3116"/>
    <mergeCell ref="A3117:B3117"/>
    <mergeCell ref="A3118:B3118"/>
    <mergeCell ref="A3119:B3119"/>
    <mergeCell ref="A3108:B3108"/>
    <mergeCell ref="A3109:B3109"/>
    <mergeCell ref="A3110:B3110"/>
    <mergeCell ref="A3111:B3111"/>
    <mergeCell ref="A3112:B3112"/>
    <mergeCell ref="A3113:B3113"/>
    <mergeCell ref="A3102:B3102"/>
    <mergeCell ref="A3103:B3103"/>
    <mergeCell ref="A3104:B3104"/>
    <mergeCell ref="A3105:B3105"/>
    <mergeCell ref="A3106:B3106"/>
    <mergeCell ref="A3107:B3107"/>
    <mergeCell ref="A3096:B3096"/>
    <mergeCell ref="A3097:B3097"/>
    <mergeCell ref="A3098:B3098"/>
    <mergeCell ref="A3099:B3099"/>
    <mergeCell ref="A3100:B3100"/>
    <mergeCell ref="A3101:B3101"/>
    <mergeCell ref="A3090:B3090"/>
    <mergeCell ref="A3091:B3091"/>
    <mergeCell ref="A3092:B3092"/>
    <mergeCell ref="A3093:B3093"/>
    <mergeCell ref="A3094:B3094"/>
    <mergeCell ref="A3095:B3095"/>
    <mergeCell ref="A3084:B3084"/>
    <mergeCell ref="A3085:B3085"/>
    <mergeCell ref="A3086:B3086"/>
    <mergeCell ref="A3087:B3087"/>
    <mergeCell ref="A3088:B3088"/>
    <mergeCell ref="A3089:B3089"/>
    <mergeCell ref="A3078:B3078"/>
    <mergeCell ref="A3079:B3079"/>
    <mergeCell ref="A3080:B3080"/>
    <mergeCell ref="A3081:B3081"/>
    <mergeCell ref="A3082:B3082"/>
    <mergeCell ref="A3083:B3083"/>
    <mergeCell ref="A3072:B3072"/>
    <mergeCell ref="A3073:B3073"/>
    <mergeCell ref="A3074:B3074"/>
    <mergeCell ref="A3075:B3075"/>
    <mergeCell ref="A3076:B3076"/>
    <mergeCell ref="A3077:B3077"/>
    <mergeCell ref="A3066:B3066"/>
    <mergeCell ref="A3067:B3067"/>
    <mergeCell ref="A3068:B3068"/>
    <mergeCell ref="A3069:B3069"/>
    <mergeCell ref="A3070:B3070"/>
    <mergeCell ref="A3071:B3071"/>
    <mergeCell ref="A3060:B3060"/>
    <mergeCell ref="A3061:B3061"/>
    <mergeCell ref="A3062:B3062"/>
    <mergeCell ref="A3063:B3063"/>
    <mergeCell ref="A3064:B3064"/>
    <mergeCell ref="A3065:B3065"/>
    <mergeCell ref="A3054:B3054"/>
    <mergeCell ref="A3055:B3055"/>
    <mergeCell ref="A3056:B3056"/>
    <mergeCell ref="A3057:B3057"/>
    <mergeCell ref="A3058:B3058"/>
    <mergeCell ref="A3059:B3059"/>
    <mergeCell ref="A3048:B3048"/>
    <mergeCell ref="A3049:B3049"/>
    <mergeCell ref="A3050:B3050"/>
    <mergeCell ref="A3051:B3051"/>
    <mergeCell ref="A3052:B3052"/>
    <mergeCell ref="A3053:B3053"/>
    <mergeCell ref="A3042:B3042"/>
    <mergeCell ref="A3043:B3043"/>
    <mergeCell ref="A3044:B3044"/>
    <mergeCell ref="A3045:B3045"/>
    <mergeCell ref="A3046:B3046"/>
    <mergeCell ref="A3047:B3047"/>
    <mergeCell ref="A3036:B3036"/>
    <mergeCell ref="A3037:B3037"/>
    <mergeCell ref="A3038:B3038"/>
    <mergeCell ref="A3039:B3039"/>
    <mergeCell ref="A3040:B3040"/>
    <mergeCell ref="A3041:B3041"/>
    <mergeCell ref="A3030:B3030"/>
    <mergeCell ref="A3031:B3031"/>
    <mergeCell ref="A3032:B3032"/>
    <mergeCell ref="A3033:B3033"/>
    <mergeCell ref="A3034:B3034"/>
    <mergeCell ref="A3035:B3035"/>
    <mergeCell ref="A3024:B3024"/>
    <mergeCell ref="A3025:B3025"/>
    <mergeCell ref="A3026:B3026"/>
    <mergeCell ref="A3027:B3027"/>
    <mergeCell ref="A3028:B3028"/>
    <mergeCell ref="A3029:B3029"/>
    <mergeCell ref="A3018:B3018"/>
    <mergeCell ref="A3019:B3019"/>
    <mergeCell ref="A3020:B3020"/>
    <mergeCell ref="A3021:B3021"/>
    <mergeCell ref="A3022:B3022"/>
    <mergeCell ref="A3023:B3023"/>
    <mergeCell ref="A3012:B3012"/>
    <mergeCell ref="A3013:B3013"/>
    <mergeCell ref="A3014:B3014"/>
    <mergeCell ref="A3015:B3015"/>
    <mergeCell ref="A3016:B3016"/>
    <mergeCell ref="A3017:B3017"/>
    <mergeCell ref="A3006:B3006"/>
    <mergeCell ref="A3007:B3007"/>
    <mergeCell ref="A3008:B3008"/>
    <mergeCell ref="A3009:B3009"/>
    <mergeCell ref="A3010:B3010"/>
    <mergeCell ref="A3011:B3011"/>
    <mergeCell ref="A3000:B3000"/>
    <mergeCell ref="A3001:B3001"/>
    <mergeCell ref="A3002:B3002"/>
    <mergeCell ref="A3003:B3003"/>
    <mergeCell ref="A3004:B3004"/>
    <mergeCell ref="A3005:B3005"/>
    <mergeCell ref="A2994:B2994"/>
    <mergeCell ref="A2995:B2995"/>
    <mergeCell ref="A2996:B2996"/>
    <mergeCell ref="A2997:B2997"/>
    <mergeCell ref="A2998:B2998"/>
    <mergeCell ref="A2999:B2999"/>
    <mergeCell ref="A2988:B2988"/>
    <mergeCell ref="A2989:B2989"/>
    <mergeCell ref="A2990:B2990"/>
    <mergeCell ref="A2991:B2991"/>
    <mergeCell ref="A2992:B2992"/>
    <mergeCell ref="A2993:B2993"/>
    <mergeCell ref="A2982:B2982"/>
    <mergeCell ref="A2983:B2983"/>
    <mergeCell ref="A2984:B2984"/>
    <mergeCell ref="A2985:B2985"/>
    <mergeCell ref="A2986:B2986"/>
    <mergeCell ref="A2987:B2987"/>
    <mergeCell ref="A2976:B2976"/>
    <mergeCell ref="A2977:B2977"/>
    <mergeCell ref="A2978:B2978"/>
    <mergeCell ref="A2979:B2979"/>
    <mergeCell ref="A2980:B2980"/>
    <mergeCell ref="A2981:B2981"/>
    <mergeCell ref="A2970:B2970"/>
    <mergeCell ref="A2971:B2971"/>
    <mergeCell ref="A2972:B2972"/>
    <mergeCell ref="A2973:B2973"/>
    <mergeCell ref="A2974:B2974"/>
    <mergeCell ref="A2975:B2975"/>
    <mergeCell ref="A2964:B2964"/>
    <mergeCell ref="A2965:B2965"/>
    <mergeCell ref="A2966:B2966"/>
    <mergeCell ref="A2967:B2967"/>
    <mergeCell ref="A2968:B2968"/>
    <mergeCell ref="A2969:B2969"/>
    <mergeCell ref="A2958:B2958"/>
    <mergeCell ref="A2959:B2959"/>
    <mergeCell ref="A2960:B2960"/>
    <mergeCell ref="A2961:B2961"/>
    <mergeCell ref="A2962:B2962"/>
    <mergeCell ref="A2963:B2963"/>
    <mergeCell ref="A2952:B2952"/>
    <mergeCell ref="A2953:B2953"/>
    <mergeCell ref="A2954:B2954"/>
    <mergeCell ref="A2955:B2955"/>
    <mergeCell ref="A2956:B2956"/>
    <mergeCell ref="A2957:B2957"/>
    <mergeCell ref="A2946:B2946"/>
    <mergeCell ref="A2947:B2947"/>
    <mergeCell ref="A2948:B2948"/>
    <mergeCell ref="A2949:B2949"/>
    <mergeCell ref="A2950:B2950"/>
    <mergeCell ref="A2951:B2951"/>
    <mergeCell ref="A2940:B2940"/>
    <mergeCell ref="A2941:B2941"/>
    <mergeCell ref="A2942:B2942"/>
    <mergeCell ref="A2943:B2943"/>
    <mergeCell ref="A2944:B2944"/>
    <mergeCell ref="A2945:B2945"/>
    <mergeCell ref="A2934:B2934"/>
    <mergeCell ref="A2935:B2935"/>
    <mergeCell ref="A2936:B2936"/>
    <mergeCell ref="A2937:B2937"/>
    <mergeCell ref="A2938:B2938"/>
    <mergeCell ref="A2939:B2939"/>
    <mergeCell ref="A2928:B2928"/>
    <mergeCell ref="A2929:B2929"/>
    <mergeCell ref="A2930:B2930"/>
    <mergeCell ref="A2931:B2931"/>
    <mergeCell ref="A2932:B2932"/>
    <mergeCell ref="A2933:B2933"/>
    <mergeCell ref="A2922:B2922"/>
    <mergeCell ref="A2923:B2923"/>
    <mergeCell ref="A2924:B2924"/>
    <mergeCell ref="A2925:B2925"/>
    <mergeCell ref="A2926:B2926"/>
    <mergeCell ref="A2927:B2927"/>
    <mergeCell ref="A2916:B2916"/>
    <mergeCell ref="A2917:B2917"/>
    <mergeCell ref="A2918:B2918"/>
    <mergeCell ref="A2919:B2919"/>
    <mergeCell ref="A2920:B2920"/>
    <mergeCell ref="A2921:B2921"/>
    <mergeCell ref="A2910:B2910"/>
    <mergeCell ref="A2911:B2911"/>
    <mergeCell ref="A2912:B2912"/>
    <mergeCell ref="A2913:B2913"/>
    <mergeCell ref="A2914:B2914"/>
    <mergeCell ref="A2915:B2915"/>
    <mergeCell ref="A2904:B2904"/>
    <mergeCell ref="A2905:B2905"/>
    <mergeCell ref="A2906:B2906"/>
    <mergeCell ref="A2907:B2907"/>
    <mergeCell ref="A2908:B2908"/>
    <mergeCell ref="A2909:B2909"/>
    <mergeCell ref="A2898:B2898"/>
    <mergeCell ref="A2899:B2899"/>
    <mergeCell ref="A2900:B2900"/>
    <mergeCell ref="A2901:B2901"/>
    <mergeCell ref="A2902:B2902"/>
    <mergeCell ref="A2903:B2903"/>
    <mergeCell ref="A2892:B2892"/>
    <mergeCell ref="A2893:B2893"/>
    <mergeCell ref="A2894:B2894"/>
    <mergeCell ref="A2895:B2895"/>
    <mergeCell ref="A2896:B2896"/>
    <mergeCell ref="A2897:B2897"/>
    <mergeCell ref="A2886:B2886"/>
    <mergeCell ref="A2887:B2887"/>
    <mergeCell ref="A2888:B2888"/>
    <mergeCell ref="A2889:B2889"/>
    <mergeCell ref="A2890:B2890"/>
    <mergeCell ref="A2891:B2891"/>
    <mergeCell ref="A2880:B2880"/>
    <mergeCell ref="A2881:B2881"/>
    <mergeCell ref="A2882:B2882"/>
    <mergeCell ref="A2883:B2883"/>
    <mergeCell ref="A2884:B2884"/>
    <mergeCell ref="A2885:B2885"/>
    <mergeCell ref="A2874:B2874"/>
    <mergeCell ref="A2875:B2875"/>
    <mergeCell ref="A2876:B2876"/>
    <mergeCell ref="A2877:B2877"/>
    <mergeCell ref="A2878:B2878"/>
    <mergeCell ref="A2879:B2879"/>
    <mergeCell ref="A2868:B2868"/>
    <mergeCell ref="A2869:B2869"/>
    <mergeCell ref="A2870:B2870"/>
    <mergeCell ref="A2871:B2871"/>
    <mergeCell ref="A2872:B2872"/>
    <mergeCell ref="A2873:B2873"/>
    <mergeCell ref="A2862:B2862"/>
    <mergeCell ref="A2863:B2863"/>
    <mergeCell ref="A2864:B2864"/>
    <mergeCell ref="A2865:B2865"/>
    <mergeCell ref="A2866:B2866"/>
    <mergeCell ref="A2867:B2867"/>
    <mergeCell ref="A2856:B2856"/>
    <mergeCell ref="A2857:B2857"/>
    <mergeCell ref="A2858:B2858"/>
    <mergeCell ref="A2859:B2859"/>
    <mergeCell ref="A2860:B2860"/>
    <mergeCell ref="A2861:B2861"/>
    <mergeCell ref="A2850:B2850"/>
    <mergeCell ref="A2851:B2851"/>
    <mergeCell ref="A2852:B2852"/>
    <mergeCell ref="A2853:B2853"/>
    <mergeCell ref="A2854:B2854"/>
    <mergeCell ref="A2855:B2855"/>
    <mergeCell ref="A2844:B2844"/>
    <mergeCell ref="A2845:B2845"/>
    <mergeCell ref="A2846:B2846"/>
    <mergeCell ref="A2847:B2847"/>
    <mergeCell ref="A2848:B2848"/>
    <mergeCell ref="A2849:B2849"/>
    <mergeCell ref="A2838:B2838"/>
    <mergeCell ref="A2839:B2839"/>
    <mergeCell ref="A2840:B2840"/>
    <mergeCell ref="A2841:B2841"/>
    <mergeCell ref="A2842:B2842"/>
    <mergeCell ref="A2843:B2843"/>
    <mergeCell ref="A2832:B2832"/>
    <mergeCell ref="A2833:B2833"/>
    <mergeCell ref="A2834:B2834"/>
    <mergeCell ref="A2835:B2835"/>
    <mergeCell ref="A2836:B2836"/>
    <mergeCell ref="A2837:B2837"/>
    <mergeCell ref="A2826:B2826"/>
    <mergeCell ref="A2827:B2827"/>
    <mergeCell ref="A2828:B2828"/>
    <mergeCell ref="A2829:B2829"/>
    <mergeCell ref="A2830:B2830"/>
    <mergeCell ref="A2831:B2831"/>
    <mergeCell ref="A2820:B2820"/>
    <mergeCell ref="A2821:B2821"/>
    <mergeCell ref="A2822:B2822"/>
    <mergeCell ref="A2823:B2823"/>
    <mergeCell ref="A2824:B2824"/>
    <mergeCell ref="A2825:B2825"/>
    <mergeCell ref="A2814:B2814"/>
    <mergeCell ref="A2815:B2815"/>
    <mergeCell ref="A2816:B2816"/>
    <mergeCell ref="A2817:B2817"/>
    <mergeCell ref="A2818:B2818"/>
    <mergeCell ref="A2819:B2819"/>
    <mergeCell ref="A2808:B2808"/>
    <mergeCell ref="A2809:B2809"/>
    <mergeCell ref="A2810:B2810"/>
    <mergeCell ref="A2811:B2811"/>
    <mergeCell ref="A2812:B2812"/>
    <mergeCell ref="A2813:B2813"/>
    <mergeCell ref="A2802:B2802"/>
    <mergeCell ref="A2803:B2803"/>
    <mergeCell ref="A2804:B2804"/>
    <mergeCell ref="A2805:B2805"/>
    <mergeCell ref="A2806:B2806"/>
    <mergeCell ref="A2807:B2807"/>
    <mergeCell ref="A2796:B2796"/>
    <mergeCell ref="A2797:B2797"/>
    <mergeCell ref="A2798:B2798"/>
    <mergeCell ref="A2799:B2799"/>
    <mergeCell ref="A2800:B2800"/>
    <mergeCell ref="A2801:B2801"/>
    <mergeCell ref="A2790:B2790"/>
    <mergeCell ref="A2791:B2791"/>
    <mergeCell ref="A2792:B2792"/>
    <mergeCell ref="A2793:B2793"/>
    <mergeCell ref="A2794:B2794"/>
    <mergeCell ref="A2795:B2795"/>
    <mergeCell ref="A2784:B2784"/>
    <mergeCell ref="A2785:B2785"/>
    <mergeCell ref="A2786:B2786"/>
    <mergeCell ref="A2787:B2787"/>
    <mergeCell ref="A2788:B2788"/>
    <mergeCell ref="A2789:B2789"/>
    <mergeCell ref="A2778:B2778"/>
    <mergeCell ref="A2779:B2779"/>
    <mergeCell ref="A2780:B2780"/>
    <mergeCell ref="A2781:B2781"/>
    <mergeCell ref="A2782:B2782"/>
    <mergeCell ref="A2783:B2783"/>
    <mergeCell ref="A2772:B2772"/>
    <mergeCell ref="A2773:B2773"/>
    <mergeCell ref="A2774:B2774"/>
    <mergeCell ref="A2775:B2775"/>
    <mergeCell ref="A2776:B2776"/>
    <mergeCell ref="A2777:B2777"/>
    <mergeCell ref="A2766:B2766"/>
    <mergeCell ref="A2767:B2767"/>
    <mergeCell ref="A2768:B2768"/>
    <mergeCell ref="A2769:B2769"/>
    <mergeCell ref="A2770:B2770"/>
    <mergeCell ref="A2771:B2771"/>
    <mergeCell ref="A2760:B2760"/>
    <mergeCell ref="A2761:B2761"/>
    <mergeCell ref="A2762:B2762"/>
    <mergeCell ref="A2763:B2763"/>
    <mergeCell ref="A2764:B2764"/>
    <mergeCell ref="A2765:B2765"/>
    <mergeCell ref="A2754:B2754"/>
    <mergeCell ref="A2755:B2755"/>
    <mergeCell ref="A2756:B2756"/>
    <mergeCell ref="A2757:B2757"/>
    <mergeCell ref="A2758:B2758"/>
    <mergeCell ref="A2759:B2759"/>
    <mergeCell ref="A2748:B2748"/>
    <mergeCell ref="A2749:B2749"/>
    <mergeCell ref="A2750:B2750"/>
    <mergeCell ref="A2751:B2751"/>
    <mergeCell ref="A2752:B2752"/>
    <mergeCell ref="A2753:B2753"/>
    <mergeCell ref="A2742:B2742"/>
    <mergeCell ref="A2743:B2743"/>
    <mergeCell ref="A2744:B2744"/>
    <mergeCell ref="A2745:B2745"/>
    <mergeCell ref="A2746:B2746"/>
    <mergeCell ref="A2747:B2747"/>
    <mergeCell ref="A2736:B2736"/>
    <mergeCell ref="A2737:B2737"/>
    <mergeCell ref="A2738:B2738"/>
    <mergeCell ref="A2739:B2739"/>
    <mergeCell ref="A2740:B2740"/>
    <mergeCell ref="A2741:B2741"/>
    <mergeCell ref="A2730:B2730"/>
    <mergeCell ref="A2731:B2731"/>
    <mergeCell ref="A2732:B2732"/>
    <mergeCell ref="A2733:B2733"/>
    <mergeCell ref="A2734:B2734"/>
    <mergeCell ref="A2735:B2735"/>
    <mergeCell ref="A2724:B2724"/>
    <mergeCell ref="A2725:B2725"/>
    <mergeCell ref="A2726:B2726"/>
    <mergeCell ref="A2727:B2727"/>
    <mergeCell ref="A2728:B2728"/>
    <mergeCell ref="A2729:B2729"/>
    <mergeCell ref="A2718:B2718"/>
    <mergeCell ref="A2719:B2719"/>
    <mergeCell ref="A2720:B2720"/>
    <mergeCell ref="A2721:B2721"/>
    <mergeCell ref="A2722:B2722"/>
    <mergeCell ref="A2723:B2723"/>
    <mergeCell ref="A2712:B2712"/>
    <mergeCell ref="A2713:B2713"/>
    <mergeCell ref="A2714:B2714"/>
    <mergeCell ref="A2715:B2715"/>
    <mergeCell ref="A2716:B2716"/>
    <mergeCell ref="A2717:B2717"/>
    <mergeCell ref="A2706:B2706"/>
    <mergeCell ref="A2707:B2707"/>
    <mergeCell ref="A2708:B2708"/>
    <mergeCell ref="A2709:B2709"/>
    <mergeCell ref="A2710:B2710"/>
    <mergeCell ref="A2711:B2711"/>
    <mergeCell ref="A2700:B2700"/>
    <mergeCell ref="A2701:B2701"/>
    <mergeCell ref="A2702:B2702"/>
    <mergeCell ref="A2703:B2703"/>
    <mergeCell ref="A2704:B2704"/>
    <mergeCell ref="A2705:B2705"/>
    <mergeCell ref="A2694:B2694"/>
    <mergeCell ref="A2695:B2695"/>
    <mergeCell ref="A2696:B2696"/>
    <mergeCell ref="A2697:B2697"/>
    <mergeCell ref="A2698:B2698"/>
    <mergeCell ref="A2699:B2699"/>
    <mergeCell ref="A2688:B2688"/>
    <mergeCell ref="A2689:B2689"/>
    <mergeCell ref="A2690:B2690"/>
    <mergeCell ref="A2691:B2691"/>
    <mergeCell ref="A2692:B2692"/>
    <mergeCell ref="A2693:B2693"/>
    <mergeCell ref="A2682:B2682"/>
    <mergeCell ref="A2683:B2683"/>
    <mergeCell ref="A2684:B2684"/>
    <mergeCell ref="A2685:B2685"/>
    <mergeCell ref="A2686:B2686"/>
    <mergeCell ref="A2687:B2687"/>
    <mergeCell ref="A2676:B2676"/>
    <mergeCell ref="A2677:B2677"/>
    <mergeCell ref="A2678:B2678"/>
    <mergeCell ref="A2679:B2679"/>
    <mergeCell ref="A2680:B2680"/>
    <mergeCell ref="A2681:B2681"/>
    <mergeCell ref="A2670:B2670"/>
    <mergeCell ref="A2671:B2671"/>
    <mergeCell ref="A2672:B2672"/>
    <mergeCell ref="A2673:B2673"/>
    <mergeCell ref="A2674:B2674"/>
    <mergeCell ref="A2675:B2675"/>
    <mergeCell ref="A2664:B2664"/>
    <mergeCell ref="A2665:B2665"/>
    <mergeCell ref="A2666:B2666"/>
    <mergeCell ref="A2667:B2667"/>
    <mergeCell ref="A2668:B2668"/>
    <mergeCell ref="A2669:B2669"/>
    <mergeCell ref="A2658:B2658"/>
    <mergeCell ref="A2659:B2659"/>
    <mergeCell ref="A2660:B2660"/>
    <mergeCell ref="A2661:B2661"/>
    <mergeCell ref="A2662:B2662"/>
    <mergeCell ref="A2663:B2663"/>
    <mergeCell ref="A2652:B2652"/>
    <mergeCell ref="A2653:B2653"/>
    <mergeCell ref="A2654:B2654"/>
    <mergeCell ref="A2655:B2655"/>
    <mergeCell ref="A2656:B2656"/>
    <mergeCell ref="A2657:B2657"/>
    <mergeCell ref="A2646:B2646"/>
    <mergeCell ref="A2647:B2647"/>
    <mergeCell ref="A2648:B2648"/>
    <mergeCell ref="A2649:B2649"/>
    <mergeCell ref="A2650:B2650"/>
    <mergeCell ref="A2651:B2651"/>
    <mergeCell ref="A2640:B2640"/>
    <mergeCell ref="A2641:B2641"/>
    <mergeCell ref="A2642:B2642"/>
    <mergeCell ref="A2643:B2643"/>
    <mergeCell ref="A2644:B2644"/>
    <mergeCell ref="A2645:B2645"/>
    <mergeCell ref="A2634:B2634"/>
    <mergeCell ref="A2635:B2635"/>
    <mergeCell ref="A2636:B2636"/>
    <mergeCell ref="A2637:B2637"/>
    <mergeCell ref="A2638:B2638"/>
    <mergeCell ref="A2639:B2639"/>
    <mergeCell ref="A2628:B2628"/>
    <mergeCell ref="A2629:B2629"/>
    <mergeCell ref="A2630:B2630"/>
    <mergeCell ref="A2631:B2631"/>
    <mergeCell ref="A2632:B2632"/>
    <mergeCell ref="A2633:B2633"/>
    <mergeCell ref="A2622:B2622"/>
    <mergeCell ref="A2623:B2623"/>
    <mergeCell ref="A2624:B2624"/>
    <mergeCell ref="A2625:B2625"/>
    <mergeCell ref="A2626:B2626"/>
    <mergeCell ref="A2627:B2627"/>
    <mergeCell ref="A2616:B2616"/>
    <mergeCell ref="A2617:B2617"/>
    <mergeCell ref="A2618:B2618"/>
    <mergeCell ref="A2619:B2619"/>
    <mergeCell ref="A2620:B2620"/>
    <mergeCell ref="A2621:B2621"/>
    <mergeCell ref="A2610:B2610"/>
    <mergeCell ref="A2611:B2611"/>
    <mergeCell ref="A2612:B2612"/>
    <mergeCell ref="A2613:B2613"/>
    <mergeCell ref="A2614:B2614"/>
    <mergeCell ref="A2615:B2615"/>
    <mergeCell ref="A2604:B2604"/>
    <mergeCell ref="A2605:B2605"/>
    <mergeCell ref="A2606:B2606"/>
    <mergeCell ref="A2607:B2607"/>
    <mergeCell ref="A2608:B2608"/>
    <mergeCell ref="A2609:B2609"/>
    <mergeCell ref="A2598:B2598"/>
    <mergeCell ref="A2599:B2599"/>
    <mergeCell ref="A2600:B2600"/>
    <mergeCell ref="A2601:B2601"/>
    <mergeCell ref="A2602:B2602"/>
    <mergeCell ref="A2603:B2603"/>
    <mergeCell ref="A2592:B2592"/>
    <mergeCell ref="A2593:B2593"/>
    <mergeCell ref="A2594:B2594"/>
    <mergeCell ref="A2595:B2595"/>
    <mergeCell ref="A2596:B2596"/>
    <mergeCell ref="A2597:B2597"/>
    <mergeCell ref="A2586:B2586"/>
    <mergeCell ref="A2587:B2587"/>
    <mergeCell ref="A2588:B2588"/>
    <mergeCell ref="A2589:B2589"/>
    <mergeCell ref="A2590:B2590"/>
    <mergeCell ref="A2591:B2591"/>
    <mergeCell ref="A2580:B2580"/>
    <mergeCell ref="A2581:B2581"/>
    <mergeCell ref="A2582:B2582"/>
    <mergeCell ref="A2583:B2583"/>
    <mergeCell ref="A2584:B2584"/>
    <mergeCell ref="A2585:B2585"/>
    <mergeCell ref="A2574:B2574"/>
    <mergeCell ref="A2575:B2575"/>
    <mergeCell ref="A2576:B2576"/>
    <mergeCell ref="A2577:B2577"/>
    <mergeCell ref="A2578:B2578"/>
    <mergeCell ref="A2579:B2579"/>
    <mergeCell ref="A2568:B2568"/>
    <mergeCell ref="A2569:B2569"/>
    <mergeCell ref="A2570:B2570"/>
    <mergeCell ref="A2571:B2571"/>
    <mergeCell ref="A2572:B2572"/>
    <mergeCell ref="A2573:B2573"/>
    <mergeCell ref="A2562:B2562"/>
    <mergeCell ref="A2563:B2563"/>
    <mergeCell ref="A2564:B2564"/>
    <mergeCell ref="A2565:B2565"/>
    <mergeCell ref="A2566:B2566"/>
    <mergeCell ref="A2567:B2567"/>
    <mergeCell ref="A2556:B2556"/>
    <mergeCell ref="A2557:B2557"/>
    <mergeCell ref="A2558:B2558"/>
    <mergeCell ref="A2559:B2559"/>
    <mergeCell ref="A2560:B2560"/>
    <mergeCell ref="A2561:B2561"/>
    <mergeCell ref="A2550:B2550"/>
    <mergeCell ref="A2551:B2551"/>
    <mergeCell ref="A2552:B2552"/>
    <mergeCell ref="A2553:B2553"/>
    <mergeCell ref="A2554:B2554"/>
    <mergeCell ref="A2555:B2555"/>
    <mergeCell ref="A2544:B2544"/>
    <mergeCell ref="A2545:B2545"/>
    <mergeCell ref="A2546:B2546"/>
    <mergeCell ref="A2547:B2547"/>
    <mergeCell ref="A2548:B2548"/>
    <mergeCell ref="A2549:B2549"/>
    <mergeCell ref="A2538:B2538"/>
    <mergeCell ref="A2539:B2539"/>
    <mergeCell ref="A2540:B2540"/>
    <mergeCell ref="A2541:B2541"/>
    <mergeCell ref="A2542:B2542"/>
    <mergeCell ref="A2543:B2543"/>
    <mergeCell ref="A2532:B2532"/>
    <mergeCell ref="A2533:B2533"/>
    <mergeCell ref="A2534:B2534"/>
    <mergeCell ref="A2535:B2535"/>
    <mergeCell ref="A2536:B2536"/>
    <mergeCell ref="A2537:B2537"/>
    <mergeCell ref="A2526:B2526"/>
    <mergeCell ref="A2527:B2527"/>
    <mergeCell ref="A2528:B2528"/>
    <mergeCell ref="A2529:B2529"/>
    <mergeCell ref="A2530:B2530"/>
    <mergeCell ref="A2531:B2531"/>
    <mergeCell ref="A2520:B2520"/>
    <mergeCell ref="A2521:B2521"/>
    <mergeCell ref="A2522:B2522"/>
    <mergeCell ref="A2523:B2523"/>
    <mergeCell ref="A2524:B2524"/>
    <mergeCell ref="A2525:B2525"/>
    <mergeCell ref="A2514:B2514"/>
    <mergeCell ref="A2515:B2515"/>
    <mergeCell ref="A2516:B2516"/>
    <mergeCell ref="A2517:B2517"/>
    <mergeCell ref="A2518:B2518"/>
    <mergeCell ref="A2519:B2519"/>
    <mergeCell ref="A2508:B2508"/>
    <mergeCell ref="A2509:B2509"/>
    <mergeCell ref="A2510:B2510"/>
    <mergeCell ref="A2511:B2511"/>
    <mergeCell ref="A2512:B2512"/>
    <mergeCell ref="A2513:B2513"/>
    <mergeCell ref="A2502:B2502"/>
    <mergeCell ref="A2503:B2503"/>
    <mergeCell ref="A2504:B2504"/>
    <mergeCell ref="A2505:B2505"/>
    <mergeCell ref="A2506:B2506"/>
    <mergeCell ref="A2507:B2507"/>
    <mergeCell ref="A2496:B2496"/>
    <mergeCell ref="A2497:B2497"/>
    <mergeCell ref="A2498:B2498"/>
    <mergeCell ref="A2499:B2499"/>
    <mergeCell ref="A2500:B2500"/>
    <mergeCell ref="A2501:B2501"/>
    <mergeCell ref="A2490:B2490"/>
    <mergeCell ref="A2491:B2491"/>
    <mergeCell ref="A2492:B2492"/>
    <mergeCell ref="A2493:B2493"/>
    <mergeCell ref="A2494:B2494"/>
    <mergeCell ref="A2495:B2495"/>
    <mergeCell ref="A2484:B2484"/>
    <mergeCell ref="A2485:B2485"/>
    <mergeCell ref="A2486:B2486"/>
    <mergeCell ref="A2487:B2487"/>
    <mergeCell ref="A2488:B2488"/>
    <mergeCell ref="A2489:B2489"/>
    <mergeCell ref="A2478:B2478"/>
    <mergeCell ref="A2479:B2479"/>
    <mergeCell ref="A2480:B2480"/>
    <mergeCell ref="A2481:B2481"/>
    <mergeCell ref="A2482:B2482"/>
    <mergeCell ref="A2483:B2483"/>
    <mergeCell ref="A2472:B2472"/>
    <mergeCell ref="A2473:B2473"/>
    <mergeCell ref="A2474:B2474"/>
    <mergeCell ref="A2475:B2475"/>
    <mergeCell ref="A2476:B2476"/>
    <mergeCell ref="A2477:B2477"/>
    <mergeCell ref="A2466:B2466"/>
    <mergeCell ref="A2467:B2467"/>
    <mergeCell ref="A2468:B2468"/>
    <mergeCell ref="A2469:B2469"/>
    <mergeCell ref="A2470:B2470"/>
    <mergeCell ref="A2471:B2471"/>
    <mergeCell ref="A2460:B2460"/>
    <mergeCell ref="A2461:B2461"/>
    <mergeCell ref="A2462:B2462"/>
    <mergeCell ref="A2463:B2463"/>
    <mergeCell ref="A2464:B2464"/>
    <mergeCell ref="A2465:B2465"/>
    <mergeCell ref="A2454:B2454"/>
    <mergeCell ref="A2455:B2455"/>
    <mergeCell ref="A2456:B2456"/>
    <mergeCell ref="A2457:B2457"/>
    <mergeCell ref="A2458:B2458"/>
    <mergeCell ref="A2459:B2459"/>
    <mergeCell ref="A2448:B2448"/>
    <mergeCell ref="A2449:B2449"/>
    <mergeCell ref="A2450:B2450"/>
    <mergeCell ref="A2451:B2451"/>
    <mergeCell ref="A2452:B2452"/>
    <mergeCell ref="A2453:B2453"/>
    <mergeCell ref="A2442:B2442"/>
    <mergeCell ref="A2443:B2443"/>
    <mergeCell ref="A2444:B2444"/>
    <mergeCell ref="A2445:B2445"/>
    <mergeCell ref="A2446:B2446"/>
    <mergeCell ref="A2447:B2447"/>
    <mergeCell ref="A2436:B2436"/>
    <mergeCell ref="A2437:B2437"/>
    <mergeCell ref="A2438:B2438"/>
    <mergeCell ref="A2439:B2439"/>
    <mergeCell ref="A2440:B2440"/>
    <mergeCell ref="A2441:B2441"/>
    <mergeCell ref="A2430:B2430"/>
    <mergeCell ref="A2431:B2431"/>
    <mergeCell ref="A2432:B2432"/>
    <mergeCell ref="A2433:B2433"/>
    <mergeCell ref="A2434:B2434"/>
    <mergeCell ref="A2435:B2435"/>
    <mergeCell ref="A2424:B2424"/>
    <mergeCell ref="A2425:B2425"/>
    <mergeCell ref="A2426:B2426"/>
    <mergeCell ref="A2427:B2427"/>
    <mergeCell ref="A2428:B2428"/>
    <mergeCell ref="A2429:B2429"/>
    <mergeCell ref="A2418:B2418"/>
    <mergeCell ref="A2419:B2419"/>
    <mergeCell ref="A2420:B2420"/>
    <mergeCell ref="A2421:B2421"/>
    <mergeCell ref="A2422:B2422"/>
    <mergeCell ref="A2423:B2423"/>
    <mergeCell ref="A2412:B2412"/>
    <mergeCell ref="A2413:B2413"/>
    <mergeCell ref="A2414:B2414"/>
    <mergeCell ref="A2415:B2415"/>
    <mergeCell ref="A2416:B2416"/>
    <mergeCell ref="A2417:B2417"/>
    <mergeCell ref="A2406:B2406"/>
    <mergeCell ref="A2407:B2407"/>
    <mergeCell ref="A2408:B2408"/>
    <mergeCell ref="A2409:B2409"/>
    <mergeCell ref="A2410:B2410"/>
    <mergeCell ref="A2411:B2411"/>
    <mergeCell ref="A2400:B2400"/>
    <mergeCell ref="A2401:B2401"/>
    <mergeCell ref="A2402:B2402"/>
    <mergeCell ref="A2403:B2403"/>
    <mergeCell ref="A2404:B2404"/>
    <mergeCell ref="A2405:B2405"/>
    <mergeCell ref="A2394:B2394"/>
    <mergeCell ref="A2395:B2395"/>
    <mergeCell ref="A2396:B2396"/>
    <mergeCell ref="A2397:B2397"/>
    <mergeCell ref="A2398:B2398"/>
    <mergeCell ref="A2399:B2399"/>
    <mergeCell ref="A2388:B2388"/>
    <mergeCell ref="A2389:B2389"/>
    <mergeCell ref="A2390:B2390"/>
    <mergeCell ref="A2391:B2391"/>
    <mergeCell ref="A2392:B2392"/>
    <mergeCell ref="A2393:B2393"/>
    <mergeCell ref="A2382:B2382"/>
    <mergeCell ref="A2383:B2383"/>
    <mergeCell ref="A2384:B2384"/>
    <mergeCell ref="A2385:B2385"/>
    <mergeCell ref="A2386:B2386"/>
    <mergeCell ref="A2387:B2387"/>
    <mergeCell ref="A2376:B2376"/>
    <mergeCell ref="A2377:B2377"/>
    <mergeCell ref="A2378:B2378"/>
    <mergeCell ref="A2379:B2379"/>
    <mergeCell ref="A2380:B2380"/>
    <mergeCell ref="A2381:B2381"/>
    <mergeCell ref="A2370:B2370"/>
    <mergeCell ref="A2371:B2371"/>
    <mergeCell ref="A2372:B2372"/>
    <mergeCell ref="A2373:B2373"/>
    <mergeCell ref="A2374:B2374"/>
    <mergeCell ref="A2375:B2375"/>
    <mergeCell ref="A2364:B2364"/>
    <mergeCell ref="A2365:B2365"/>
    <mergeCell ref="A2366:B2366"/>
    <mergeCell ref="A2367:B2367"/>
    <mergeCell ref="A2368:B2368"/>
    <mergeCell ref="A2369:B2369"/>
    <mergeCell ref="A2358:B2358"/>
    <mergeCell ref="A2359:B2359"/>
    <mergeCell ref="A2360:B2360"/>
    <mergeCell ref="A2361:B2361"/>
    <mergeCell ref="A2362:B2362"/>
    <mergeCell ref="A2363:B2363"/>
    <mergeCell ref="A2352:B2352"/>
    <mergeCell ref="A2353:B2353"/>
    <mergeCell ref="A2354:B2354"/>
    <mergeCell ref="A2355:B2355"/>
    <mergeCell ref="A2356:B2356"/>
    <mergeCell ref="A2357:B2357"/>
    <mergeCell ref="A2346:B2346"/>
    <mergeCell ref="A2347:B2347"/>
    <mergeCell ref="A2348:B2348"/>
    <mergeCell ref="A2349:B2349"/>
    <mergeCell ref="A2350:B2350"/>
    <mergeCell ref="A2351:B2351"/>
    <mergeCell ref="A2340:B2340"/>
    <mergeCell ref="A2341:B2341"/>
    <mergeCell ref="A2342:B2342"/>
    <mergeCell ref="A2343:B2343"/>
    <mergeCell ref="A2344:B2344"/>
    <mergeCell ref="A2345:B2345"/>
    <mergeCell ref="A2334:B2334"/>
    <mergeCell ref="A2335:B2335"/>
    <mergeCell ref="A2336:B2336"/>
    <mergeCell ref="A2337:B2337"/>
    <mergeCell ref="A2338:B2338"/>
    <mergeCell ref="A2339:B2339"/>
    <mergeCell ref="A2328:B2328"/>
    <mergeCell ref="A2329:B2329"/>
    <mergeCell ref="A2330:B2330"/>
    <mergeCell ref="A2331:B2331"/>
    <mergeCell ref="A2332:B2332"/>
    <mergeCell ref="A2333:B2333"/>
    <mergeCell ref="A2322:B2322"/>
    <mergeCell ref="A2323:B2323"/>
    <mergeCell ref="A2324:B2324"/>
    <mergeCell ref="A2325:B2325"/>
    <mergeCell ref="A2326:B2326"/>
    <mergeCell ref="A2327:B2327"/>
    <mergeCell ref="A2316:B2316"/>
    <mergeCell ref="A2317:B2317"/>
    <mergeCell ref="A2318:B2318"/>
    <mergeCell ref="A2319:B2319"/>
    <mergeCell ref="A2320:B2320"/>
    <mergeCell ref="A2321:B2321"/>
    <mergeCell ref="A2310:B2310"/>
    <mergeCell ref="A2311:B2311"/>
    <mergeCell ref="A2312:B2312"/>
    <mergeCell ref="A2313:B2313"/>
    <mergeCell ref="A2314:B2314"/>
    <mergeCell ref="A2315:B2315"/>
    <mergeCell ref="A2304:B2304"/>
    <mergeCell ref="A2305:B2305"/>
    <mergeCell ref="A2306:B2306"/>
    <mergeCell ref="A2307:B2307"/>
    <mergeCell ref="A2308:B2308"/>
    <mergeCell ref="A2309:B2309"/>
    <mergeCell ref="A2298:B2298"/>
    <mergeCell ref="A2299:B2299"/>
    <mergeCell ref="A2300:B2300"/>
    <mergeCell ref="A2301:B2301"/>
    <mergeCell ref="A2302:B2302"/>
    <mergeCell ref="A2303:B2303"/>
    <mergeCell ref="A2292:B2292"/>
    <mergeCell ref="A2293:B2293"/>
    <mergeCell ref="A2294:B2294"/>
    <mergeCell ref="A2295:B2295"/>
    <mergeCell ref="A2296:B2296"/>
    <mergeCell ref="A2297:B2297"/>
    <mergeCell ref="A2286:B2286"/>
    <mergeCell ref="A2287:B2287"/>
    <mergeCell ref="A2288:B2288"/>
    <mergeCell ref="A2289:B2289"/>
    <mergeCell ref="A2290:B2290"/>
    <mergeCell ref="A2291:B2291"/>
    <mergeCell ref="A2280:B2280"/>
    <mergeCell ref="A2281:B2281"/>
    <mergeCell ref="A2282:B2282"/>
    <mergeCell ref="A2283:B2283"/>
    <mergeCell ref="A2284:B2284"/>
    <mergeCell ref="A2285:B2285"/>
    <mergeCell ref="A2274:B2274"/>
    <mergeCell ref="A2275:B2275"/>
    <mergeCell ref="A2276:B2276"/>
    <mergeCell ref="A2277:B2277"/>
    <mergeCell ref="A2278:B2278"/>
    <mergeCell ref="A2279:B2279"/>
    <mergeCell ref="A2268:B2268"/>
    <mergeCell ref="A2269:B2269"/>
    <mergeCell ref="A2270:B2270"/>
    <mergeCell ref="A2271:B2271"/>
    <mergeCell ref="A2272:B2272"/>
    <mergeCell ref="A2273:B2273"/>
    <mergeCell ref="A2262:B2262"/>
    <mergeCell ref="A2263:B2263"/>
    <mergeCell ref="A2264:B2264"/>
    <mergeCell ref="A2265:B2265"/>
    <mergeCell ref="A2266:B2266"/>
    <mergeCell ref="A2267:B2267"/>
    <mergeCell ref="A2256:B2256"/>
    <mergeCell ref="A2257:B2257"/>
    <mergeCell ref="A2258:B2258"/>
    <mergeCell ref="A2259:B2259"/>
    <mergeCell ref="A2260:B2260"/>
    <mergeCell ref="A2261:B2261"/>
    <mergeCell ref="A2250:B2250"/>
    <mergeCell ref="A2251:B2251"/>
    <mergeCell ref="A2252:B2252"/>
    <mergeCell ref="A2253:B2253"/>
    <mergeCell ref="A2254:B2254"/>
    <mergeCell ref="A2255:B2255"/>
    <mergeCell ref="A2244:B2244"/>
    <mergeCell ref="A2245:B2245"/>
    <mergeCell ref="A2246:B2246"/>
    <mergeCell ref="A2247:B2247"/>
    <mergeCell ref="A2248:B2248"/>
    <mergeCell ref="A2249:B2249"/>
    <mergeCell ref="A2238:B2238"/>
    <mergeCell ref="A2239:B2239"/>
    <mergeCell ref="A2240:B2240"/>
    <mergeCell ref="A2241:B2241"/>
    <mergeCell ref="A2242:B2242"/>
    <mergeCell ref="A2243:B2243"/>
    <mergeCell ref="A2232:B2232"/>
    <mergeCell ref="A2233:B2233"/>
    <mergeCell ref="A2234:B2234"/>
    <mergeCell ref="A2235:B2235"/>
    <mergeCell ref="A2236:B2236"/>
    <mergeCell ref="A2237:B2237"/>
    <mergeCell ref="A2226:B2226"/>
    <mergeCell ref="A2227:B2227"/>
    <mergeCell ref="A2228:B2228"/>
    <mergeCell ref="A2229:B2229"/>
    <mergeCell ref="A2230:B2230"/>
    <mergeCell ref="A2231:B2231"/>
    <mergeCell ref="A2220:B2220"/>
    <mergeCell ref="A2221:B2221"/>
    <mergeCell ref="A2222:B2222"/>
    <mergeCell ref="A2223:B2223"/>
    <mergeCell ref="A2224:B2224"/>
    <mergeCell ref="A2225:B2225"/>
    <mergeCell ref="A2214:B2214"/>
    <mergeCell ref="A2215:B2215"/>
    <mergeCell ref="A2216:B2216"/>
    <mergeCell ref="A2217:B2217"/>
    <mergeCell ref="A2218:B2218"/>
    <mergeCell ref="A2219:B2219"/>
    <mergeCell ref="A2208:B2208"/>
    <mergeCell ref="A2209:B2209"/>
    <mergeCell ref="A2210:B2210"/>
    <mergeCell ref="A2211:B2211"/>
    <mergeCell ref="A2212:B2212"/>
    <mergeCell ref="A2213:B2213"/>
    <mergeCell ref="A2202:B2202"/>
    <mergeCell ref="A2203:B2203"/>
    <mergeCell ref="A2204:B2204"/>
    <mergeCell ref="A2205:B2205"/>
    <mergeCell ref="A2206:B2206"/>
    <mergeCell ref="A2207:B2207"/>
    <mergeCell ref="A2196:B2196"/>
    <mergeCell ref="A2197:B2197"/>
    <mergeCell ref="A2198:B2198"/>
    <mergeCell ref="A2199:B2199"/>
    <mergeCell ref="A2200:B2200"/>
    <mergeCell ref="A2201:B2201"/>
    <mergeCell ref="A2190:B2190"/>
    <mergeCell ref="A2191:B2191"/>
    <mergeCell ref="A2192:B2192"/>
    <mergeCell ref="A2193:B2193"/>
    <mergeCell ref="A2194:B2194"/>
    <mergeCell ref="A2195:B2195"/>
    <mergeCell ref="A2184:B2184"/>
    <mergeCell ref="A2185:B2185"/>
    <mergeCell ref="A2186:B2186"/>
    <mergeCell ref="A2187:B2187"/>
    <mergeCell ref="A2188:B2188"/>
    <mergeCell ref="A2189:B2189"/>
    <mergeCell ref="A2178:B2178"/>
    <mergeCell ref="A2179:B2179"/>
    <mergeCell ref="A2180:B2180"/>
    <mergeCell ref="A2181:B2181"/>
    <mergeCell ref="A2182:B2182"/>
    <mergeCell ref="A2183:B2183"/>
    <mergeCell ref="A2172:B2172"/>
    <mergeCell ref="A2173:B2173"/>
    <mergeCell ref="A2174:B2174"/>
    <mergeCell ref="A2175:B2175"/>
    <mergeCell ref="A2176:B2176"/>
    <mergeCell ref="A2177:B2177"/>
    <mergeCell ref="A2166:B2166"/>
    <mergeCell ref="A2167:B2167"/>
    <mergeCell ref="A2168:B2168"/>
    <mergeCell ref="A2169:B2169"/>
    <mergeCell ref="A2170:B2170"/>
    <mergeCell ref="A2171:B2171"/>
    <mergeCell ref="A2160:B2160"/>
    <mergeCell ref="A2161:B2161"/>
    <mergeCell ref="A2162:B2162"/>
    <mergeCell ref="A2163:B2163"/>
    <mergeCell ref="A2164:B2164"/>
    <mergeCell ref="A2165:B2165"/>
    <mergeCell ref="A2154:B2154"/>
    <mergeCell ref="A2155:B2155"/>
    <mergeCell ref="A2156:B2156"/>
    <mergeCell ref="A2157:B2157"/>
    <mergeCell ref="A2158:B2158"/>
    <mergeCell ref="A2159:B2159"/>
    <mergeCell ref="A2148:B2148"/>
    <mergeCell ref="A2149:B2149"/>
    <mergeCell ref="A2150:B2150"/>
    <mergeCell ref="A2151:B2151"/>
    <mergeCell ref="A2152:B2152"/>
    <mergeCell ref="A2153:B2153"/>
    <mergeCell ref="A2142:B2142"/>
    <mergeCell ref="A2143:B2143"/>
    <mergeCell ref="A2144:B2144"/>
    <mergeCell ref="A2145:B2145"/>
    <mergeCell ref="A2146:B2146"/>
    <mergeCell ref="A2147:B2147"/>
    <mergeCell ref="A2136:B2136"/>
    <mergeCell ref="A2137:B2137"/>
    <mergeCell ref="A2138:B2138"/>
    <mergeCell ref="A2139:B2139"/>
    <mergeCell ref="A2140:B2140"/>
    <mergeCell ref="A2141:B2141"/>
    <mergeCell ref="A2130:B2130"/>
    <mergeCell ref="A2131:B2131"/>
    <mergeCell ref="A2132:B2132"/>
    <mergeCell ref="A2133:B2133"/>
    <mergeCell ref="A2134:B2134"/>
    <mergeCell ref="A2135:B2135"/>
    <mergeCell ref="A2124:B2124"/>
    <mergeCell ref="A2125:B2125"/>
    <mergeCell ref="A2126:B2126"/>
    <mergeCell ref="A2127:B2127"/>
    <mergeCell ref="A2128:B2128"/>
    <mergeCell ref="A2129:B2129"/>
    <mergeCell ref="A2118:B2118"/>
    <mergeCell ref="A2119:B2119"/>
    <mergeCell ref="A2120:B2120"/>
    <mergeCell ref="A2121:B2121"/>
    <mergeCell ref="A2122:B2122"/>
    <mergeCell ref="A2123:B2123"/>
    <mergeCell ref="A2112:B2112"/>
    <mergeCell ref="A2113:B2113"/>
    <mergeCell ref="A2114:B2114"/>
    <mergeCell ref="A2115:B2115"/>
    <mergeCell ref="A2116:B2116"/>
    <mergeCell ref="A2117:B2117"/>
    <mergeCell ref="A2106:B2106"/>
    <mergeCell ref="A2107:B2107"/>
    <mergeCell ref="A2108:B2108"/>
    <mergeCell ref="A2109:B2109"/>
    <mergeCell ref="A2110:B2110"/>
    <mergeCell ref="A2111:B2111"/>
    <mergeCell ref="A2100:B2100"/>
    <mergeCell ref="A2101:B2101"/>
    <mergeCell ref="A2102:B2102"/>
    <mergeCell ref="A2103:B2103"/>
    <mergeCell ref="A2104:B2104"/>
    <mergeCell ref="A2105:B2105"/>
    <mergeCell ref="A2094:B2094"/>
    <mergeCell ref="A2095:B2095"/>
    <mergeCell ref="A2096:B2096"/>
    <mergeCell ref="A2097:B2097"/>
    <mergeCell ref="A2098:B2098"/>
    <mergeCell ref="A2099:B2099"/>
    <mergeCell ref="A2088:B2088"/>
    <mergeCell ref="A2089:B2089"/>
    <mergeCell ref="A2090:B2090"/>
    <mergeCell ref="A2091:B2091"/>
    <mergeCell ref="A2092:B2092"/>
    <mergeCell ref="A2093:B2093"/>
    <mergeCell ref="A2082:B2082"/>
    <mergeCell ref="A2083:B2083"/>
    <mergeCell ref="A2084:B2084"/>
    <mergeCell ref="A2085:B2085"/>
    <mergeCell ref="A2086:B2086"/>
    <mergeCell ref="A2087:B2087"/>
    <mergeCell ref="A2076:B2076"/>
    <mergeCell ref="A2077:B2077"/>
    <mergeCell ref="A2078:B2078"/>
    <mergeCell ref="A2079:B2079"/>
    <mergeCell ref="A2080:B2080"/>
    <mergeCell ref="A2081:B2081"/>
    <mergeCell ref="A2070:B2070"/>
    <mergeCell ref="A2071:B2071"/>
    <mergeCell ref="A2072:B2072"/>
    <mergeCell ref="A2073:B2073"/>
    <mergeCell ref="A2074:B2074"/>
    <mergeCell ref="A2075:B2075"/>
    <mergeCell ref="A2064:B2064"/>
    <mergeCell ref="A2065:B2065"/>
    <mergeCell ref="A2066:B2066"/>
    <mergeCell ref="A2067:B2067"/>
    <mergeCell ref="A2068:B2068"/>
    <mergeCell ref="A2069:B2069"/>
    <mergeCell ref="A2058:B2058"/>
    <mergeCell ref="A2059:B2059"/>
    <mergeCell ref="A2060:B2060"/>
    <mergeCell ref="A2061:B2061"/>
    <mergeCell ref="A2062:B2062"/>
    <mergeCell ref="A2063:B2063"/>
    <mergeCell ref="A2052:B2052"/>
    <mergeCell ref="A2053:B2053"/>
    <mergeCell ref="A2054:B2054"/>
    <mergeCell ref="A2055:B2055"/>
    <mergeCell ref="A2056:B2056"/>
    <mergeCell ref="A2057:B2057"/>
    <mergeCell ref="A2046:B2046"/>
    <mergeCell ref="A2047:B2047"/>
    <mergeCell ref="A2048:B2048"/>
    <mergeCell ref="A2049:B2049"/>
    <mergeCell ref="A2050:B2050"/>
    <mergeCell ref="A2051:B2051"/>
    <mergeCell ref="A2040:B2040"/>
    <mergeCell ref="A2041:B2041"/>
    <mergeCell ref="A2042:B2042"/>
    <mergeCell ref="A2043:B2043"/>
    <mergeCell ref="A2044:B2044"/>
    <mergeCell ref="A2045:B2045"/>
    <mergeCell ref="A2034:B2034"/>
    <mergeCell ref="A2035:B2035"/>
    <mergeCell ref="A2036:B2036"/>
    <mergeCell ref="A2037:B2037"/>
    <mergeCell ref="A2038:B2038"/>
    <mergeCell ref="A2039:B2039"/>
    <mergeCell ref="A2028:B2028"/>
    <mergeCell ref="A2029:B2029"/>
    <mergeCell ref="A2030:B2030"/>
    <mergeCell ref="A2031:B2031"/>
    <mergeCell ref="A2032:B2032"/>
    <mergeCell ref="A2033:B2033"/>
    <mergeCell ref="A2022:B2022"/>
    <mergeCell ref="A2023:B2023"/>
    <mergeCell ref="A2024:B2024"/>
    <mergeCell ref="A2025:B2025"/>
    <mergeCell ref="A2026:B2026"/>
    <mergeCell ref="A2027:B2027"/>
    <mergeCell ref="A2016:B2016"/>
    <mergeCell ref="A2017:B2017"/>
    <mergeCell ref="A2018:B2018"/>
    <mergeCell ref="A2019:B2019"/>
    <mergeCell ref="A2020:B2020"/>
    <mergeCell ref="A2021:B2021"/>
    <mergeCell ref="A2010:B2010"/>
    <mergeCell ref="A2011:B2011"/>
    <mergeCell ref="A2012:B2012"/>
    <mergeCell ref="A2013:B2013"/>
    <mergeCell ref="A2014:B2014"/>
    <mergeCell ref="A2015:B2015"/>
    <mergeCell ref="A2004:B2004"/>
    <mergeCell ref="A2005:B2005"/>
    <mergeCell ref="A2006:B2006"/>
    <mergeCell ref="A2007:B2007"/>
    <mergeCell ref="A2008:B2008"/>
    <mergeCell ref="A2009:B2009"/>
    <mergeCell ref="A1998:B1998"/>
    <mergeCell ref="A1999:B1999"/>
    <mergeCell ref="A2000:B2000"/>
    <mergeCell ref="A2001:B2001"/>
    <mergeCell ref="A2002:B2002"/>
    <mergeCell ref="A2003:B2003"/>
    <mergeCell ref="A1992:B1992"/>
    <mergeCell ref="A1993:B1993"/>
    <mergeCell ref="A1994:B1994"/>
    <mergeCell ref="A1995:B1995"/>
    <mergeCell ref="A1996:B1996"/>
    <mergeCell ref="A1997:B1997"/>
    <mergeCell ref="A1986:B1986"/>
    <mergeCell ref="A1987:B1987"/>
    <mergeCell ref="A1988:B1988"/>
    <mergeCell ref="A1989:B1989"/>
    <mergeCell ref="A1990:B1990"/>
    <mergeCell ref="A1991:B1991"/>
    <mergeCell ref="A1980:B1980"/>
    <mergeCell ref="A1981:B1981"/>
    <mergeCell ref="A1982:B1982"/>
    <mergeCell ref="A1983:B1983"/>
    <mergeCell ref="A1984:B1984"/>
    <mergeCell ref="A1985:B1985"/>
    <mergeCell ref="A1974:B1974"/>
    <mergeCell ref="A1975:B1975"/>
    <mergeCell ref="A1976:B1976"/>
    <mergeCell ref="A1977:B1977"/>
    <mergeCell ref="A1978:B1978"/>
    <mergeCell ref="A1979:B1979"/>
    <mergeCell ref="A1968:B1968"/>
    <mergeCell ref="A1969:B1969"/>
    <mergeCell ref="A1970:B1970"/>
    <mergeCell ref="A1971:B1971"/>
    <mergeCell ref="A1972:B1972"/>
    <mergeCell ref="A1973:B1973"/>
    <mergeCell ref="A1962:B1962"/>
    <mergeCell ref="A1963:B1963"/>
    <mergeCell ref="A1964:B1964"/>
    <mergeCell ref="A1965:B1965"/>
    <mergeCell ref="A1966:B1966"/>
    <mergeCell ref="A1967:B1967"/>
    <mergeCell ref="A1956:B1956"/>
    <mergeCell ref="A1957:B1957"/>
    <mergeCell ref="A1958:B1958"/>
    <mergeCell ref="A1959:B1959"/>
    <mergeCell ref="A1960:B1960"/>
    <mergeCell ref="A1961:B1961"/>
    <mergeCell ref="A1950:B1950"/>
    <mergeCell ref="A1951:B1951"/>
    <mergeCell ref="A1952:B1952"/>
    <mergeCell ref="A1953:B1953"/>
    <mergeCell ref="A1954:B1954"/>
    <mergeCell ref="A1955:B1955"/>
    <mergeCell ref="A1944:B1944"/>
    <mergeCell ref="A1945:B1945"/>
    <mergeCell ref="A1946:B1946"/>
    <mergeCell ref="A1947:B1947"/>
    <mergeCell ref="A1948:B1948"/>
    <mergeCell ref="A1949:B1949"/>
    <mergeCell ref="A1938:B1938"/>
    <mergeCell ref="A1939:B1939"/>
    <mergeCell ref="A1940:B1940"/>
    <mergeCell ref="A1941:B1941"/>
    <mergeCell ref="A1942:B1942"/>
    <mergeCell ref="A1943:B1943"/>
    <mergeCell ref="A1932:B1932"/>
    <mergeCell ref="A1933:B1933"/>
    <mergeCell ref="A1934:B1934"/>
    <mergeCell ref="A1935:B1935"/>
    <mergeCell ref="A1936:B1936"/>
    <mergeCell ref="A1937:B1937"/>
    <mergeCell ref="A1926:B1926"/>
    <mergeCell ref="A1927:B1927"/>
    <mergeCell ref="A1928:B1928"/>
    <mergeCell ref="A1929:B1929"/>
    <mergeCell ref="A1930:B1930"/>
    <mergeCell ref="A1931:B1931"/>
    <mergeCell ref="A1920:B1920"/>
    <mergeCell ref="A1921:B1921"/>
    <mergeCell ref="A1922:B1922"/>
    <mergeCell ref="A1923:B1923"/>
    <mergeCell ref="A1924:B1924"/>
    <mergeCell ref="A1925:B1925"/>
    <mergeCell ref="A1914:B1914"/>
    <mergeCell ref="A1915:B1915"/>
    <mergeCell ref="A1916:B1916"/>
    <mergeCell ref="A1917:B1917"/>
    <mergeCell ref="A1918:B1918"/>
    <mergeCell ref="A1919:B1919"/>
    <mergeCell ref="A1908:B1908"/>
    <mergeCell ref="A1909:B1909"/>
    <mergeCell ref="A1910:B1910"/>
    <mergeCell ref="A1911:B1911"/>
    <mergeCell ref="A1912:B1912"/>
    <mergeCell ref="A1913:B1913"/>
    <mergeCell ref="A1902:B1902"/>
    <mergeCell ref="A1903:B1903"/>
    <mergeCell ref="A1904:B1904"/>
    <mergeCell ref="A1905:B1905"/>
    <mergeCell ref="A1906:B1906"/>
    <mergeCell ref="A1907:B1907"/>
    <mergeCell ref="A1896:B1896"/>
    <mergeCell ref="A1897:B1897"/>
    <mergeCell ref="A1898:B1898"/>
    <mergeCell ref="A1899:B1899"/>
    <mergeCell ref="A1900:B1900"/>
    <mergeCell ref="A1901:B1901"/>
    <mergeCell ref="A1890:B1890"/>
    <mergeCell ref="A1891:B1891"/>
    <mergeCell ref="A1892:B1892"/>
    <mergeCell ref="A1893:B1893"/>
    <mergeCell ref="A1894:B1894"/>
    <mergeCell ref="A1895:B1895"/>
    <mergeCell ref="A1884:B1884"/>
    <mergeCell ref="A1885:B1885"/>
    <mergeCell ref="A1886:B1886"/>
    <mergeCell ref="A1887:B1887"/>
    <mergeCell ref="A1888:B1888"/>
    <mergeCell ref="A1889:B1889"/>
    <mergeCell ref="A1878:B1878"/>
    <mergeCell ref="A1879:B1879"/>
    <mergeCell ref="A1880:B1880"/>
    <mergeCell ref="A1881:B1881"/>
    <mergeCell ref="A1882:B1882"/>
    <mergeCell ref="A1883:B1883"/>
    <mergeCell ref="A1872:B1872"/>
    <mergeCell ref="A1873:B1873"/>
    <mergeCell ref="A1874:B1874"/>
    <mergeCell ref="A1875:B1875"/>
    <mergeCell ref="A1876:B1876"/>
    <mergeCell ref="A1877:B1877"/>
    <mergeCell ref="A1866:B1866"/>
    <mergeCell ref="A1867:B1867"/>
    <mergeCell ref="A1868:B1868"/>
    <mergeCell ref="A1869:B1869"/>
    <mergeCell ref="A1870:B1870"/>
    <mergeCell ref="A1871:B1871"/>
    <mergeCell ref="A1860:B1860"/>
    <mergeCell ref="A1861:B1861"/>
    <mergeCell ref="A1862:B1862"/>
    <mergeCell ref="A1863:B1863"/>
    <mergeCell ref="A1864:B1864"/>
    <mergeCell ref="A1865:B1865"/>
    <mergeCell ref="A1854:B1854"/>
    <mergeCell ref="A1855:B1855"/>
    <mergeCell ref="A1856:B1856"/>
    <mergeCell ref="A1857:B1857"/>
    <mergeCell ref="A1858:B1858"/>
    <mergeCell ref="A1859:B1859"/>
    <mergeCell ref="A1848:B1848"/>
    <mergeCell ref="A1849:B1849"/>
    <mergeCell ref="A1850:B1850"/>
    <mergeCell ref="A1851:B1851"/>
    <mergeCell ref="A1852:B1852"/>
    <mergeCell ref="A1853:B1853"/>
    <mergeCell ref="A1842:B1842"/>
    <mergeCell ref="A1843:B1843"/>
    <mergeCell ref="A1844:B1844"/>
    <mergeCell ref="A1845:B1845"/>
    <mergeCell ref="A1846:B1846"/>
    <mergeCell ref="A1847:B1847"/>
    <mergeCell ref="A1836:B1836"/>
    <mergeCell ref="A1837:B1837"/>
    <mergeCell ref="A1838:B1838"/>
    <mergeCell ref="A1839:B1839"/>
    <mergeCell ref="A1840:B1840"/>
    <mergeCell ref="A1841:B1841"/>
    <mergeCell ref="A1830:B1830"/>
    <mergeCell ref="A1831:B1831"/>
    <mergeCell ref="A1832:B1832"/>
    <mergeCell ref="A1833:B1833"/>
    <mergeCell ref="A1834:B1834"/>
    <mergeCell ref="A1835:B1835"/>
    <mergeCell ref="A1824:B1824"/>
    <mergeCell ref="A1825:B1825"/>
    <mergeCell ref="A1826:B1826"/>
    <mergeCell ref="A1827:B1827"/>
    <mergeCell ref="A1828:B1828"/>
    <mergeCell ref="A1829:B1829"/>
    <mergeCell ref="A1818:B1818"/>
    <mergeCell ref="A1819:B1819"/>
    <mergeCell ref="A1820:B1820"/>
    <mergeCell ref="A1821:B1821"/>
    <mergeCell ref="A1822:B1822"/>
    <mergeCell ref="A1823:B1823"/>
    <mergeCell ref="A1812:B1812"/>
    <mergeCell ref="A1813:B1813"/>
    <mergeCell ref="A1814:B1814"/>
    <mergeCell ref="A1815:B1815"/>
    <mergeCell ref="A1816:B1816"/>
    <mergeCell ref="A1817:B1817"/>
    <mergeCell ref="A1806:B1806"/>
    <mergeCell ref="A1807:B1807"/>
    <mergeCell ref="A1808:B1808"/>
    <mergeCell ref="A1809:B1809"/>
    <mergeCell ref="A1810:B1810"/>
    <mergeCell ref="A1811:B1811"/>
    <mergeCell ref="A1800:B1800"/>
    <mergeCell ref="A1801:B1801"/>
    <mergeCell ref="A1802:B1802"/>
    <mergeCell ref="A1803:B1803"/>
    <mergeCell ref="A1804:B1804"/>
    <mergeCell ref="A1805:B1805"/>
    <mergeCell ref="A1794:B1794"/>
    <mergeCell ref="A1795:B1795"/>
    <mergeCell ref="A1796:B1796"/>
    <mergeCell ref="A1797:B1797"/>
    <mergeCell ref="A1798:B1798"/>
    <mergeCell ref="A1799:B1799"/>
    <mergeCell ref="A1788:B1788"/>
    <mergeCell ref="A1789:B1789"/>
    <mergeCell ref="A1790:B1790"/>
    <mergeCell ref="A1791:B1791"/>
    <mergeCell ref="A1792:B1792"/>
    <mergeCell ref="A1793:B1793"/>
    <mergeCell ref="A1782:B1782"/>
    <mergeCell ref="A1783:B1783"/>
    <mergeCell ref="A1784:B1784"/>
    <mergeCell ref="A1785:B1785"/>
    <mergeCell ref="A1786:B1786"/>
    <mergeCell ref="A1787:B1787"/>
    <mergeCell ref="A1776:B1776"/>
    <mergeCell ref="A1777:B1777"/>
    <mergeCell ref="A1778:B1778"/>
    <mergeCell ref="A1779:B1779"/>
    <mergeCell ref="A1780:B1780"/>
    <mergeCell ref="A1781:B1781"/>
    <mergeCell ref="A1770:B1770"/>
    <mergeCell ref="A1771:B1771"/>
    <mergeCell ref="A1772:B1772"/>
    <mergeCell ref="A1773:B1773"/>
    <mergeCell ref="A1774:B1774"/>
    <mergeCell ref="A1775:B1775"/>
    <mergeCell ref="A1764:B1764"/>
    <mergeCell ref="A1765:B1765"/>
    <mergeCell ref="A1766:B1766"/>
    <mergeCell ref="A1767:B1767"/>
    <mergeCell ref="A1768:B1768"/>
    <mergeCell ref="A1769:B1769"/>
    <mergeCell ref="A1758:B1758"/>
    <mergeCell ref="A1759:B1759"/>
    <mergeCell ref="A1760:B1760"/>
    <mergeCell ref="A1761:B1761"/>
    <mergeCell ref="A1762:B1762"/>
    <mergeCell ref="A1763:B1763"/>
    <mergeCell ref="A1752:B1752"/>
    <mergeCell ref="A1753:B1753"/>
    <mergeCell ref="A1754:B1754"/>
    <mergeCell ref="A1755:B1755"/>
    <mergeCell ref="A1756:B1756"/>
    <mergeCell ref="A1757:B1757"/>
    <mergeCell ref="A1746:B1746"/>
    <mergeCell ref="A1747:B1747"/>
    <mergeCell ref="A1748:B1748"/>
    <mergeCell ref="A1749:B1749"/>
    <mergeCell ref="A1750:B1750"/>
    <mergeCell ref="A1751:B1751"/>
    <mergeCell ref="A1740:B1740"/>
    <mergeCell ref="A1741:B1741"/>
    <mergeCell ref="A1742:B1742"/>
    <mergeCell ref="A1743:B1743"/>
    <mergeCell ref="A1744:B1744"/>
    <mergeCell ref="A1745:B1745"/>
    <mergeCell ref="A1734:B1734"/>
    <mergeCell ref="A1735:B1735"/>
    <mergeCell ref="A1736:B1736"/>
    <mergeCell ref="A1737:B1737"/>
    <mergeCell ref="A1738:B1738"/>
    <mergeCell ref="A1739:B1739"/>
    <mergeCell ref="A1728:B1728"/>
    <mergeCell ref="A1729:B1729"/>
    <mergeCell ref="A1730:B1730"/>
    <mergeCell ref="A1731:B1731"/>
    <mergeCell ref="A1732:B1732"/>
    <mergeCell ref="A1733:B1733"/>
    <mergeCell ref="A1722:B1722"/>
    <mergeCell ref="A1723:B1723"/>
    <mergeCell ref="A1724:B1724"/>
    <mergeCell ref="A1725:B1725"/>
    <mergeCell ref="A1726:B1726"/>
    <mergeCell ref="A1727:B1727"/>
    <mergeCell ref="A1716:B1716"/>
    <mergeCell ref="A1717:B1717"/>
    <mergeCell ref="A1718:B1718"/>
    <mergeCell ref="A1719:B1719"/>
    <mergeCell ref="A1720:B1720"/>
    <mergeCell ref="A1721:B1721"/>
    <mergeCell ref="A1710:B1710"/>
    <mergeCell ref="A1711:B1711"/>
    <mergeCell ref="A1712:B1712"/>
    <mergeCell ref="A1713:B1713"/>
    <mergeCell ref="A1714:B1714"/>
    <mergeCell ref="A1715:B1715"/>
    <mergeCell ref="A1704:B1704"/>
    <mergeCell ref="A1705:B1705"/>
    <mergeCell ref="A1706:B1706"/>
    <mergeCell ref="A1707:B1707"/>
    <mergeCell ref="A1708:B1708"/>
    <mergeCell ref="A1709:B1709"/>
    <mergeCell ref="A1698:B1698"/>
    <mergeCell ref="A1699:B1699"/>
    <mergeCell ref="A1700:B1700"/>
    <mergeCell ref="A1701:B1701"/>
    <mergeCell ref="A1702:B1702"/>
    <mergeCell ref="A1703:B1703"/>
    <mergeCell ref="A1692:B1692"/>
    <mergeCell ref="A1693:B1693"/>
    <mergeCell ref="A1694:B1694"/>
    <mergeCell ref="A1695:B1695"/>
    <mergeCell ref="A1696:B1696"/>
    <mergeCell ref="A1697:B1697"/>
    <mergeCell ref="A1686:B1686"/>
    <mergeCell ref="A1687:B1687"/>
    <mergeCell ref="A1688:B1688"/>
    <mergeCell ref="A1689:B1689"/>
    <mergeCell ref="A1690:B1690"/>
    <mergeCell ref="A1691:B1691"/>
    <mergeCell ref="A1680:B1680"/>
    <mergeCell ref="A1681:B1681"/>
    <mergeCell ref="A1682:B1682"/>
    <mergeCell ref="A1683:B1683"/>
    <mergeCell ref="A1684:B1684"/>
    <mergeCell ref="A1685:B1685"/>
    <mergeCell ref="A1674:B1674"/>
    <mergeCell ref="A1675:B1675"/>
    <mergeCell ref="A1676:B1676"/>
    <mergeCell ref="A1677:B1677"/>
    <mergeCell ref="A1678:B1678"/>
    <mergeCell ref="A1679:B1679"/>
    <mergeCell ref="A1668:B1668"/>
    <mergeCell ref="A1669:B1669"/>
    <mergeCell ref="A1670:B1670"/>
    <mergeCell ref="A1671:B1671"/>
    <mergeCell ref="A1672:B1672"/>
    <mergeCell ref="A1673:B1673"/>
    <mergeCell ref="A1662:B1662"/>
    <mergeCell ref="A1663:B1663"/>
    <mergeCell ref="A1664:B1664"/>
    <mergeCell ref="A1665:B1665"/>
    <mergeCell ref="A1666:B1666"/>
    <mergeCell ref="A1667:B1667"/>
    <mergeCell ref="A1656:B1656"/>
    <mergeCell ref="A1657:B1657"/>
    <mergeCell ref="A1658:B1658"/>
    <mergeCell ref="A1659:B1659"/>
    <mergeCell ref="A1660:B1660"/>
    <mergeCell ref="A1661:B1661"/>
    <mergeCell ref="A1650:B1650"/>
    <mergeCell ref="A1651:B1651"/>
    <mergeCell ref="A1652:B1652"/>
    <mergeCell ref="A1653:B1653"/>
    <mergeCell ref="A1654:B1654"/>
    <mergeCell ref="A1655:B1655"/>
    <mergeCell ref="A1644:B1644"/>
    <mergeCell ref="A1645:B1645"/>
    <mergeCell ref="A1646:B1646"/>
    <mergeCell ref="A1647:B1647"/>
    <mergeCell ref="A1648:B1648"/>
    <mergeCell ref="A1649:B1649"/>
    <mergeCell ref="A1638:B1638"/>
    <mergeCell ref="A1639:B1639"/>
    <mergeCell ref="A1640:B1640"/>
    <mergeCell ref="A1641:B1641"/>
    <mergeCell ref="A1642:B1642"/>
    <mergeCell ref="A1643:B1643"/>
    <mergeCell ref="A1632:B1632"/>
    <mergeCell ref="A1633:B1633"/>
    <mergeCell ref="A1634:B1634"/>
    <mergeCell ref="A1635:B1635"/>
    <mergeCell ref="A1636:B1636"/>
    <mergeCell ref="A1637:B1637"/>
    <mergeCell ref="A1626:B1626"/>
    <mergeCell ref="A1627:B1627"/>
    <mergeCell ref="A1628:B1628"/>
    <mergeCell ref="A1629:B1629"/>
    <mergeCell ref="A1630:B1630"/>
    <mergeCell ref="A1631:B1631"/>
    <mergeCell ref="A1620:B1620"/>
    <mergeCell ref="A1621:B1621"/>
    <mergeCell ref="A1622:B1622"/>
    <mergeCell ref="A1623:B1623"/>
    <mergeCell ref="A1624:B1624"/>
    <mergeCell ref="A1625:B1625"/>
    <mergeCell ref="A1614:B1614"/>
    <mergeCell ref="A1615:B1615"/>
    <mergeCell ref="A1616:B1616"/>
    <mergeCell ref="A1617:B1617"/>
    <mergeCell ref="A1618:B1618"/>
    <mergeCell ref="A1619:B1619"/>
    <mergeCell ref="A1608:B1608"/>
    <mergeCell ref="A1609:B1609"/>
    <mergeCell ref="A1610:B1610"/>
    <mergeCell ref="A1611:B1611"/>
    <mergeCell ref="A1612:B1612"/>
    <mergeCell ref="A1613:B1613"/>
    <mergeCell ref="A1602:B1602"/>
    <mergeCell ref="A1603:B1603"/>
    <mergeCell ref="A1604:B1604"/>
    <mergeCell ref="A1605:B1605"/>
    <mergeCell ref="A1606:B1606"/>
    <mergeCell ref="A1607:B1607"/>
    <mergeCell ref="A1596:B1596"/>
    <mergeCell ref="A1597:B1597"/>
    <mergeCell ref="A1598:B1598"/>
    <mergeCell ref="A1599:B1599"/>
    <mergeCell ref="A1600:B1600"/>
    <mergeCell ref="A1601:B1601"/>
    <mergeCell ref="A1590:B1590"/>
    <mergeCell ref="A1591:B1591"/>
    <mergeCell ref="A1592:B1592"/>
    <mergeCell ref="A1593:B1593"/>
    <mergeCell ref="A1594:B1594"/>
    <mergeCell ref="A1595:B1595"/>
    <mergeCell ref="A1584:B1584"/>
    <mergeCell ref="A1585:B1585"/>
    <mergeCell ref="A1586:B1586"/>
    <mergeCell ref="A1587:B1587"/>
    <mergeCell ref="A1588:B1588"/>
    <mergeCell ref="A1589:B1589"/>
    <mergeCell ref="A1578:B1578"/>
    <mergeCell ref="A1579:B1579"/>
    <mergeCell ref="A1580:B1580"/>
    <mergeCell ref="A1581:B1581"/>
    <mergeCell ref="A1582:B1582"/>
    <mergeCell ref="A1583:B1583"/>
    <mergeCell ref="A1572:B1572"/>
    <mergeCell ref="A1573:B1573"/>
    <mergeCell ref="A1574:B1574"/>
    <mergeCell ref="A1575:B1575"/>
    <mergeCell ref="A1576:B1576"/>
    <mergeCell ref="A1577:B1577"/>
    <mergeCell ref="A1566:B1566"/>
    <mergeCell ref="A1567:B1567"/>
    <mergeCell ref="A1568:B1568"/>
    <mergeCell ref="A1569:B1569"/>
    <mergeCell ref="A1570:B1570"/>
    <mergeCell ref="A1571:B1571"/>
    <mergeCell ref="A1560:B1560"/>
    <mergeCell ref="A1561:B1561"/>
    <mergeCell ref="A1562:B1562"/>
    <mergeCell ref="A1563:B1563"/>
    <mergeCell ref="A1564:B1564"/>
    <mergeCell ref="A1565:B1565"/>
    <mergeCell ref="A1554:B1554"/>
    <mergeCell ref="A1555:B1555"/>
    <mergeCell ref="A1556:B1556"/>
    <mergeCell ref="A1557:B1557"/>
    <mergeCell ref="A1558:B1558"/>
    <mergeCell ref="A1559:B1559"/>
    <mergeCell ref="A1548:B1548"/>
    <mergeCell ref="A1549:B1549"/>
    <mergeCell ref="A1550:B1550"/>
    <mergeCell ref="A1551:B1551"/>
    <mergeCell ref="A1552:B1552"/>
    <mergeCell ref="A1553:B1553"/>
    <mergeCell ref="A1542:B1542"/>
    <mergeCell ref="A1543:B1543"/>
    <mergeCell ref="A1544:B1544"/>
    <mergeCell ref="A1545:B1545"/>
    <mergeCell ref="A1546:B1546"/>
    <mergeCell ref="A1547:B1547"/>
    <mergeCell ref="A1536:B1536"/>
    <mergeCell ref="A1537:B1537"/>
    <mergeCell ref="A1538:B1538"/>
    <mergeCell ref="A1539:B1539"/>
    <mergeCell ref="A1540:B1540"/>
    <mergeCell ref="A1541:B1541"/>
    <mergeCell ref="A1530:B1530"/>
    <mergeCell ref="A1531:B1531"/>
    <mergeCell ref="A1532:B1532"/>
    <mergeCell ref="A1533:B1533"/>
    <mergeCell ref="A1534:B1534"/>
    <mergeCell ref="A1535:B1535"/>
    <mergeCell ref="A1524:B1524"/>
    <mergeCell ref="A1525:B1525"/>
    <mergeCell ref="A1526:B1526"/>
    <mergeCell ref="A1527:B1527"/>
    <mergeCell ref="A1528:B1528"/>
    <mergeCell ref="A1529:B1529"/>
    <mergeCell ref="A1518:B1518"/>
    <mergeCell ref="A1519:B1519"/>
    <mergeCell ref="A1520:B1520"/>
    <mergeCell ref="A1521:B1521"/>
    <mergeCell ref="A1522:B1522"/>
    <mergeCell ref="A1523:B1523"/>
    <mergeCell ref="A1512:B1512"/>
    <mergeCell ref="A1513:B1513"/>
    <mergeCell ref="A1514:B1514"/>
    <mergeCell ref="A1515:B1515"/>
    <mergeCell ref="A1516:B1516"/>
    <mergeCell ref="A1517:B1517"/>
    <mergeCell ref="A1506:B1506"/>
    <mergeCell ref="A1507:B1507"/>
    <mergeCell ref="A1508:B1508"/>
    <mergeCell ref="A1509:B1509"/>
    <mergeCell ref="A1510:B1510"/>
    <mergeCell ref="A1511:B1511"/>
    <mergeCell ref="A1500:B1500"/>
    <mergeCell ref="A1501:B1501"/>
    <mergeCell ref="A1502:B1502"/>
    <mergeCell ref="A1503:B1503"/>
    <mergeCell ref="A1504:B1504"/>
    <mergeCell ref="A1505:B1505"/>
    <mergeCell ref="A1494:B1494"/>
    <mergeCell ref="A1495:B1495"/>
    <mergeCell ref="A1496:B1496"/>
    <mergeCell ref="A1497:B1497"/>
    <mergeCell ref="A1498:B1498"/>
    <mergeCell ref="A1499:B1499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  <mergeCell ref="A1476:B1476"/>
    <mergeCell ref="A1477:B1477"/>
    <mergeCell ref="A1478:B1478"/>
    <mergeCell ref="A1479:B1479"/>
    <mergeCell ref="A1480:B1480"/>
    <mergeCell ref="A1481:B1481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458:B1458"/>
    <mergeCell ref="A1459:B1459"/>
    <mergeCell ref="A1460:B1460"/>
    <mergeCell ref="A1461:B1461"/>
    <mergeCell ref="A1462:B1462"/>
    <mergeCell ref="A1463:B1463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40:B1440"/>
    <mergeCell ref="A1441:B1441"/>
    <mergeCell ref="A1442:B1442"/>
    <mergeCell ref="A1443:B1443"/>
    <mergeCell ref="A1444:B1444"/>
    <mergeCell ref="A1445:B1445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22:B1422"/>
    <mergeCell ref="A1423:B1423"/>
    <mergeCell ref="A1424:B1424"/>
    <mergeCell ref="A1425:B1425"/>
    <mergeCell ref="A1426:B1426"/>
    <mergeCell ref="A1427:B1427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04:B1404"/>
    <mergeCell ref="A1405:B1405"/>
    <mergeCell ref="A1406:B1406"/>
    <mergeCell ref="A1407:B1407"/>
    <mergeCell ref="A1408:B1408"/>
    <mergeCell ref="A1409:B1409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386:B1386"/>
    <mergeCell ref="A1387:B1387"/>
    <mergeCell ref="A1388:B1388"/>
    <mergeCell ref="A1389:B1389"/>
    <mergeCell ref="A1390:B1390"/>
    <mergeCell ref="A1391:B1391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368:B1368"/>
    <mergeCell ref="A1369:B1369"/>
    <mergeCell ref="A1370:B1370"/>
    <mergeCell ref="A1371:B1371"/>
    <mergeCell ref="A1372:B1372"/>
    <mergeCell ref="A1373:B1373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50:B1350"/>
    <mergeCell ref="A1351:B1351"/>
    <mergeCell ref="A1352:B1352"/>
    <mergeCell ref="A1353:B1353"/>
    <mergeCell ref="A1354:B1354"/>
    <mergeCell ref="A1355:B1355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B1340"/>
    <mergeCell ref="A1341:B1341"/>
    <mergeCell ref="A1342:B1342"/>
    <mergeCell ref="A1343:B1343"/>
    <mergeCell ref="A1332:B1332"/>
    <mergeCell ref="A1333:B1333"/>
    <mergeCell ref="A1334:B1334"/>
    <mergeCell ref="A1335:B1335"/>
    <mergeCell ref="A1336:B1336"/>
    <mergeCell ref="A1337:B1337"/>
    <mergeCell ref="A1326:B1326"/>
    <mergeCell ref="A1327:B1327"/>
    <mergeCell ref="A1328:B1328"/>
    <mergeCell ref="A1329:B1329"/>
    <mergeCell ref="A1330:B1330"/>
    <mergeCell ref="A1331:B1331"/>
    <mergeCell ref="A1324:B1324"/>
    <mergeCell ref="A1325:B1325"/>
    <mergeCell ref="A3:B4"/>
    <mergeCell ref="A53:B53"/>
    <mergeCell ref="A49:B49"/>
    <mergeCell ref="A50:B50"/>
    <mergeCell ref="A51:B51"/>
    <mergeCell ref="A52:B52"/>
    <mergeCell ref="A45:B45"/>
    <mergeCell ref="A48:B48"/>
    <mergeCell ref="A1323:B1323"/>
    <mergeCell ref="A37:B37"/>
    <mergeCell ref="A38:B38"/>
    <mergeCell ref="A39:B39"/>
    <mergeCell ref="A40:B40"/>
    <mergeCell ref="A46:B46"/>
    <mergeCell ref="A35:B35"/>
    <mergeCell ref="A36:B36"/>
    <mergeCell ref="A41:B41"/>
    <mergeCell ref="A42:B42"/>
    <mergeCell ref="A43:B43"/>
    <mergeCell ref="A44:B44"/>
    <mergeCell ref="A26:B26"/>
    <mergeCell ref="A27:B27"/>
    <mergeCell ref="A28:B28"/>
    <mergeCell ref="A29:B29"/>
    <mergeCell ref="A30:B30"/>
    <mergeCell ref="A47:B47"/>
    <mergeCell ref="A31:B31"/>
    <mergeCell ref="A32:B32"/>
    <mergeCell ref="A33:B33"/>
    <mergeCell ref="A34:B34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11:B11"/>
    <mergeCell ref="A12:B12"/>
    <mergeCell ref="F4:G4"/>
    <mergeCell ref="F5:G5"/>
    <mergeCell ref="A13:B13"/>
    <mergeCell ref="A9:B9"/>
    <mergeCell ref="A7:B7"/>
    <mergeCell ref="A8:B8"/>
    <mergeCell ref="A6:B6"/>
    <mergeCell ref="D4:E4"/>
    <mergeCell ref="A10:B10"/>
    <mergeCell ref="Z3:AA3"/>
    <mergeCell ref="Z4:AA4"/>
    <mergeCell ref="Z5:AA5"/>
    <mergeCell ref="A5:B5"/>
    <mergeCell ref="H3:I3"/>
    <mergeCell ref="N5:O5"/>
    <mergeCell ref="P4:Q4"/>
    <mergeCell ref="P5:Q5"/>
    <mergeCell ref="T5:U5"/>
    <mergeCell ref="F3:G3"/>
    <mergeCell ref="L4:M4"/>
    <mergeCell ref="D3:E3"/>
    <mergeCell ref="X4:Y4"/>
    <mergeCell ref="D5:E5"/>
    <mergeCell ref="J3:K3"/>
    <mergeCell ref="J4:K4"/>
    <mergeCell ref="J5:K5"/>
    <mergeCell ref="N3:O3"/>
    <mergeCell ref="N4:O4"/>
    <mergeCell ref="AJ4:AK4"/>
    <mergeCell ref="AJ5:AK5"/>
    <mergeCell ref="AH3:AI3"/>
    <mergeCell ref="AH4:AI4"/>
    <mergeCell ref="AH5:AI5"/>
    <mergeCell ref="H4:I4"/>
    <mergeCell ref="H5:I5"/>
    <mergeCell ref="R5:S5"/>
    <mergeCell ref="AB4:AC4"/>
    <mergeCell ref="AB5:AC5"/>
  </mergeCells>
  <printOptions horizontalCentered="1"/>
  <pageMargins left="0.35433070866141736" right="0.35433070866141736" top="0.6692913385826772" bottom="0.6692913385826772" header="0.5118110236220472" footer="0.5118110236220472"/>
  <pageSetup fitToHeight="3" fitToWidth="1" horizontalDpi="300" verticalDpi="300" orientation="portrait" paperSize="9" scale="72" r:id="rId1"/>
  <headerFooter alignWithMargins="0">
    <oddFooter>&amp;R&amp;"Arial CE,Pogrubiony"&amp;P/&amp;N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E7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12.75390625" style="24" bestFit="1" customWidth="1"/>
    <col min="4" max="5" width="11.25390625" style="28" bestFit="1" customWidth="1"/>
  </cols>
  <sheetData>
    <row r="2" spans="2:5" ht="12.75">
      <c r="B2" s="24">
        <v>3900000</v>
      </c>
      <c r="C2">
        <v>1414</v>
      </c>
      <c r="D2" s="28">
        <f>+B2/C2</f>
        <v>2758.132956152758</v>
      </c>
      <c r="E2" s="28">
        <f>+D2/1.07</f>
        <v>2577.6943515446337</v>
      </c>
    </row>
    <row r="3" ht="12.75">
      <c r="B3" s="24">
        <f>+B2/1.07</f>
        <v>3644859.813084112</v>
      </c>
    </row>
    <row r="4" spans="2:4" ht="12.75">
      <c r="B4" s="24">
        <v>3644859.81308411</v>
      </c>
      <c r="C4">
        <v>1414</v>
      </c>
      <c r="D4" s="28">
        <f>+B4/C4</f>
        <v>2577.6943515446324</v>
      </c>
    </row>
    <row r="6" ht="12.75">
      <c r="B6" s="24">
        <v>2590</v>
      </c>
    </row>
    <row r="7" spans="2:4" ht="12.75">
      <c r="B7" s="24">
        <f>+B6/1.07</f>
        <v>2420.5607476635514</v>
      </c>
      <c r="D7" s="28">
        <f>SUM(D4-B7)</f>
        <v>157.13360388108094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PPUiH "AGROBEX"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zdunekm</cp:lastModifiedBy>
  <cp:lastPrinted>2019-04-28T18:37:44Z</cp:lastPrinted>
  <dcterms:created xsi:type="dcterms:W3CDTF">2002-02-07T09:42:58Z</dcterms:created>
  <dcterms:modified xsi:type="dcterms:W3CDTF">2021-01-28T10:29:22Z</dcterms:modified>
  <cp:category/>
  <cp:version/>
  <cp:contentType/>
  <cp:contentStatus/>
</cp:coreProperties>
</file>